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De-Com\Desktop\Final Submitted to the APERC (12-10-23)\"/>
    </mc:Choice>
  </mc:AlternateContent>
  <xr:revisionPtr revIDLastSave="0" documentId="13_ncr:1_{E0D5B244-34BA-495D-A66F-81483D22B5CD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FPCCA-SPDCL (2)" sheetId="2" r:id="rId1"/>
  </sheets>
  <definedNames>
    <definedName name="_xlnm._FilterDatabase" localSheetId="0" hidden="1">'FPCCA-SPDCL (2)'!$A$4:$Z$73</definedName>
    <definedName name="_xlnm.Print_Area" localSheetId="0">'FPCCA-SPDCL (2)'!$A$1:$Y$81</definedName>
    <definedName name="_xlnm.Print_Titles" localSheetId="0">'FPCCA-SPDCL (2)'!$2:$4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80" i="2" l="1"/>
  <c r="Z72" i="2"/>
  <c r="Y72" i="2"/>
  <c r="X72" i="2"/>
  <c r="AA72" i="2" s="1"/>
  <c r="W72" i="2"/>
  <c r="V72" i="2"/>
  <c r="P72" i="2"/>
  <c r="M72" i="2"/>
  <c r="J72" i="2"/>
  <c r="G72" i="2"/>
  <c r="U70" i="2"/>
  <c r="U71" i="2" s="1"/>
  <c r="U73" i="2" s="1"/>
  <c r="T70" i="2"/>
  <c r="R70" i="2"/>
  <c r="Q70" i="2"/>
  <c r="O70" i="2"/>
  <c r="N70" i="2"/>
  <c r="L70" i="2"/>
  <c r="K70" i="2"/>
  <c r="I70" i="2"/>
  <c r="H70" i="2"/>
  <c r="F70" i="2"/>
  <c r="E70" i="2"/>
  <c r="X69" i="2"/>
  <c r="AA69" i="2" s="1"/>
  <c r="W69" i="2"/>
  <c r="Z69" i="2" s="1"/>
  <c r="V69" i="2"/>
  <c r="S69" i="2"/>
  <c r="P69" i="2"/>
  <c r="M69" i="2"/>
  <c r="J69" i="2"/>
  <c r="G69" i="2"/>
  <c r="A69" i="2"/>
  <c r="A70" i="2" s="1"/>
  <c r="A71" i="2" s="1"/>
  <c r="A72" i="2" s="1"/>
  <c r="A73" i="2" s="1"/>
  <c r="Y68" i="2"/>
  <c r="X68" i="2"/>
  <c r="AA68" i="2" s="1"/>
  <c r="W68" i="2"/>
  <c r="Z68" i="2" s="1"/>
  <c r="V68" i="2"/>
  <c r="S68" i="2"/>
  <c r="P68" i="2"/>
  <c r="M68" i="2"/>
  <c r="J68" i="2"/>
  <c r="G68" i="2"/>
  <c r="A68" i="2"/>
  <c r="X67" i="2"/>
  <c r="AA67" i="2" s="1"/>
  <c r="W67" i="2"/>
  <c r="Z67" i="2" s="1"/>
  <c r="V67" i="2"/>
  <c r="S67" i="2"/>
  <c r="P67" i="2"/>
  <c r="P70" i="2" s="1"/>
  <c r="M67" i="2"/>
  <c r="J67" i="2"/>
  <c r="G67" i="2"/>
  <c r="AA66" i="2"/>
  <c r="X66" i="2"/>
  <c r="Y66" i="2" s="1"/>
  <c r="W66" i="2"/>
  <c r="V66" i="2"/>
  <c r="V70" i="2" s="1"/>
  <c r="S66" i="2"/>
  <c r="S70" i="2" s="1"/>
  <c r="P66" i="2"/>
  <c r="M66" i="2"/>
  <c r="M70" i="2" s="1"/>
  <c r="J66" i="2"/>
  <c r="J70" i="2" s="1"/>
  <c r="G66" i="2"/>
  <c r="G70" i="2" s="1"/>
  <c r="W65" i="2"/>
  <c r="Z65" i="2" s="1"/>
  <c r="U65" i="2"/>
  <c r="T65" i="2"/>
  <c r="R65" i="2"/>
  <c r="Q65" i="2"/>
  <c r="O65" i="2"/>
  <c r="N65" i="2"/>
  <c r="L65" i="2"/>
  <c r="K65" i="2"/>
  <c r="I65" i="2"/>
  <c r="H65" i="2"/>
  <c r="F65" i="2"/>
  <c r="E65" i="2"/>
  <c r="Z64" i="2"/>
  <c r="Y64" i="2"/>
  <c r="X64" i="2"/>
  <c r="AA64" i="2" s="1"/>
  <c r="W64" i="2"/>
  <c r="V64" i="2"/>
  <c r="V65" i="2" s="1"/>
  <c r="S64" i="2"/>
  <c r="P64" i="2"/>
  <c r="M64" i="2"/>
  <c r="J64" i="2"/>
  <c r="G64" i="2"/>
  <c r="X63" i="2"/>
  <c r="AA63" i="2" s="1"/>
  <c r="W63" i="2"/>
  <c r="Z63" i="2" s="1"/>
  <c r="V63" i="2"/>
  <c r="S63" i="2"/>
  <c r="P63" i="2"/>
  <c r="M63" i="2"/>
  <c r="K63" i="2"/>
  <c r="J63" i="2"/>
  <c r="J65" i="2" s="1"/>
  <c r="G63" i="2"/>
  <c r="Y62" i="2"/>
  <c r="X62" i="2"/>
  <c r="AA62" i="2" s="1"/>
  <c r="W62" i="2"/>
  <c r="Z62" i="2" s="1"/>
  <c r="V62" i="2"/>
  <c r="S62" i="2"/>
  <c r="P62" i="2"/>
  <c r="M62" i="2"/>
  <c r="J62" i="2"/>
  <c r="G62" i="2"/>
  <c r="X61" i="2"/>
  <c r="AA61" i="2" s="1"/>
  <c r="W61" i="2"/>
  <c r="Z61" i="2" s="1"/>
  <c r="V61" i="2"/>
  <c r="S61" i="2"/>
  <c r="P61" i="2"/>
  <c r="M61" i="2"/>
  <c r="J61" i="2"/>
  <c r="G61" i="2"/>
  <c r="Y60" i="2"/>
  <c r="X60" i="2"/>
  <c r="AA60" i="2" s="1"/>
  <c r="W60" i="2"/>
  <c r="Z60" i="2" s="1"/>
  <c r="V60" i="2"/>
  <c r="S60" i="2"/>
  <c r="P60" i="2"/>
  <c r="M60" i="2"/>
  <c r="J60" i="2"/>
  <c r="G60" i="2"/>
  <c r="X59" i="2"/>
  <c r="AA59" i="2" s="1"/>
  <c r="W59" i="2"/>
  <c r="Z59" i="2" s="1"/>
  <c r="V59" i="2"/>
  <c r="S59" i="2"/>
  <c r="P59" i="2"/>
  <c r="M59" i="2"/>
  <c r="J59" i="2"/>
  <c r="G59" i="2"/>
  <c r="Y58" i="2"/>
  <c r="X58" i="2"/>
  <c r="AA58" i="2" s="1"/>
  <c r="W58" i="2"/>
  <c r="Z58" i="2" s="1"/>
  <c r="V58" i="2"/>
  <c r="S58" i="2"/>
  <c r="P58" i="2"/>
  <c r="M58" i="2"/>
  <c r="J58" i="2"/>
  <c r="G58" i="2"/>
  <c r="X57" i="2"/>
  <c r="W57" i="2"/>
  <c r="Z57" i="2" s="1"/>
  <c r="V57" i="2"/>
  <c r="S57" i="2"/>
  <c r="S65" i="2" s="1"/>
  <c r="P57" i="2"/>
  <c r="P65" i="2" s="1"/>
  <c r="M57" i="2"/>
  <c r="M65" i="2" s="1"/>
  <c r="J57" i="2"/>
  <c r="G57" i="2"/>
  <c r="G65" i="2" s="1"/>
  <c r="X56" i="2"/>
  <c r="AA56" i="2" s="1"/>
  <c r="U56" i="2"/>
  <c r="T56" i="2"/>
  <c r="R56" i="2"/>
  <c r="Q56" i="2"/>
  <c r="P56" i="2"/>
  <c r="O56" i="2"/>
  <c r="N56" i="2"/>
  <c r="M56" i="2"/>
  <c r="L56" i="2"/>
  <c r="K56" i="2"/>
  <c r="I56" i="2"/>
  <c r="H56" i="2"/>
  <c r="F56" i="2"/>
  <c r="E56" i="2"/>
  <c r="C56" i="2"/>
  <c r="Z55" i="2"/>
  <c r="Y55" i="2"/>
  <c r="X55" i="2"/>
  <c r="AA55" i="2" s="1"/>
  <c r="W55" i="2"/>
  <c r="V55" i="2"/>
  <c r="S55" i="2"/>
  <c r="P55" i="2"/>
  <c r="M55" i="2"/>
  <c r="J55" i="2"/>
  <c r="G55" i="2"/>
  <c r="Z54" i="2"/>
  <c r="Y54" i="2"/>
  <c r="Y56" i="2" s="1"/>
  <c r="X54" i="2"/>
  <c r="AA54" i="2" s="1"/>
  <c r="W54" i="2"/>
  <c r="V54" i="2"/>
  <c r="S54" i="2"/>
  <c r="P54" i="2"/>
  <c r="M54" i="2"/>
  <c r="J54" i="2"/>
  <c r="G54" i="2"/>
  <c r="Z53" i="2"/>
  <c r="Y53" i="2"/>
  <c r="X53" i="2"/>
  <c r="AA53" i="2" s="1"/>
  <c r="W53" i="2"/>
  <c r="W56" i="2" s="1"/>
  <c r="Z56" i="2" s="1"/>
  <c r="V53" i="2"/>
  <c r="V56" i="2" s="1"/>
  <c r="S53" i="2"/>
  <c r="P53" i="2"/>
  <c r="M53" i="2"/>
  <c r="J53" i="2"/>
  <c r="J56" i="2" s="1"/>
  <c r="G53" i="2"/>
  <c r="A53" i="2"/>
  <c r="A54" i="2" s="1"/>
  <c r="A55" i="2" s="1"/>
  <c r="A56" i="2" s="1"/>
  <c r="A57" i="2" s="1"/>
  <c r="A58" i="2" s="1"/>
  <c r="A59" i="2" s="1"/>
  <c r="A60" i="2" s="1"/>
  <c r="A61" i="2" s="1"/>
  <c r="A62" i="2" s="1"/>
  <c r="U52" i="2"/>
  <c r="T52" i="2"/>
  <c r="R52" i="2"/>
  <c r="Q52" i="2"/>
  <c r="O52" i="2"/>
  <c r="N52" i="2"/>
  <c r="M52" i="2"/>
  <c r="L52" i="2"/>
  <c r="K52" i="2"/>
  <c r="J52" i="2"/>
  <c r="I52" i="2"/>
  <c r="H52" i="2"/>
  <c r="F52" i="2"/>
  <c r="E52" i="2"/>
  <c r="E71" i="2" s="1"/>
  <c r="E73" i="2" s="1"/>
  <c r="D52" i="2"/>
  <c r="C52" i="2"/>
  <c r="AA51" i="2"/>
  <c r="Z51" i="2"/>
  <c r="X51" i="2"/>
  <c r="W51" i="2"/>
  <c r="Y51" i="2" s="1"/>
  <c r="V51" i="2"/>
  <c r="S51" i="2"/>
  <c r="P51" i="2"/>
  <c r="M51" i="2"/>
  <c r="J51" i="2"/>
  <c r="G51" i="2"/>
  <c r="Z50" i="2"/>
  <c r="Y50" i="2"/>
  <c r="X50" i="2"/>
  <c r="AA50" i="2" s="1"/>
  <c r="W50" i="2"/>
  <c r="V50" i="2"/>
  <c r="S50" i="2"/>
  <c r="P50" i="2"/>
  <c r="M50" i="2"/>
  <c r="J50" i="2"/>
  <c r="G50" i="2"/>
  <c r="Z49" i="2"/>
  <c r="Y49" i="2"/>
  <c r="Y52" i="2" s="1"/>
  <c r="X49" i="2"/>
  <c r="AA49" i="2" s="1"/>
  <c r="W49" i="2"/>
  <c r="V49" i="2"/>
  <c r="S49" i="2"/>
  <c r="P49" i="2"/>
  <c r="M49" i="2"/>
  <c r="J49" i="2"/>
  <c r="G49" i="2"/>
  <c r="Z48" i="2"/>
  <c r="Y48" i="2"/>
  <c r="X48" i="2"/>
  <c r="X52" i="2" s="1"/>
  <c r="AA52" i="2" s="1"/>
  <c r="W48" i="2"/>
  <c r="W52" i="2" s="1"/>
  <c r="Z52" i="2" s="1"/>
  <c r="V48" i="2"/>
  <c r="V52" i="2" s="1"/>
  <c r="S48" i="2"/>
  <c r="P48" i="2"/>
  <c r="P52" i="2" s="1"/>
  <c r="M48" i="2"/>
  <c r="J48" i="2"/>
  <c r="G48" i="2"/>
  <c r="U47" i="2"/>
  <c r="T47" i="2"/>
  <c r="R47" i="2"/>
  <c r="Q47" i="2"/>
  <c r="O47" i="2"/>
  <c r="N47" i="2"/>
  <c r="L47" i="2"/>
  <c r="K47" i="2"/>
  <c r="I47" i="2"/>
  <c r="H47" i="2"/>
  <c r="F47" i="2"/>
  <c r="E47" i="2"/>
  <c r="C47" i="2"/>
  <c r="AA46" i="2"/>
  <c r="X46" i="2"/>
  <c r="W46" i="2"/>
  <c r="Y46" i="2" s="1"/>
  <c r="V46" i="2"/>
  <c r="S46" i="2"/>
  <c r="P46" i="2"/>
  <c r="M46" i="2"/>
  <c r="J46" i="2"/>
  <c r="G46" i="2"/>
  <c r="AA45" i="2"/>
  <c r="Z45" i="2"/>
  <c r="X45" i="2"/>
  <c r="W45" i="2"/>
  <c r="Y45" i="2" s="1"/>
  <c r="V45" i="2"/>
  <c r="S45" i="2"/>
  <c r="P45" i="2"/>
  <c r="M45" i="2"/>
  <c r="J45" i="2"/>
  <c r="G45" i="2"/>
  <c r="AA44" i="2"/>
  <c r="X44" i="2"/>
  <c r="W44" i="2"/>
  <c r="Y44" i="2" s="1"/>
  <c r="V44" i="2"/>
  <c r="S44" i="2"/>
  <c r="P44" i="2"/>
  <c r="M44" i="2"/>
  <c r="J44" i="2"/>
  <c r="G44" i="2"/>
  <c r="AA43" i="2"/>
  <c r="Z43" i="2"/>
  <c r="X43" i="2"/>
  <c r="W43" i="2"/>
  <c r="Y43" i="2" s="1"/>
  <c r="V43" i="2"/>
  <c r="S43" i="2"/>
  <c r="P43" i="2"/>
  <c r="M43" i="2"/>
  <c r="J43" i="2"/>
  <c r="G43" i="2"/>
  <c r="AA42" i="2"/>
  <c r="X42" i="2"/>
  <c r="X47" i="2" s="1"/>
  <c r="AA47" i="2" s="1"/>
  <c r="W42" i="2"/>
  <c r="W47" i="2" s="1"/>
  <c r="Z47" i="2" s="1"/>
  <c r="V42" i="2"/>
  <c r="V47" i="2" s="1"/>
  <c r="S42" i="2"/>
  <c r="S47" i="2" s="1"/>
  <c r="P42" i="2"/>
  <c r="P47" i="2" s="1"/>
  <c r="M42" i="2"/>
  <c r="M47" i="2" s="1"/>
  <c r="J42" i="2"/>
  <c r="J47" i="2" s="1"/>
  <c r="G42" i="2"/>
  <c r="G47" i="2" s="1"/>
  <c r="V41" i="2"/>
  <c r="U41" i="2"/>
  <c r="T41" i="2"/>
  <c r="S41" i="2"/>
  <c r="R41" i="2"/>
  <c r="Q41" i="2"/>
  <c r="O41" i="2"/>
  <c r="N41" i="2"/>
  <c r="L41" i="2"/>
  <c r="K41" i="2"/>
  <c r="J41" i="2"/>
  <c r="I41" i="2"/>
  <c r="H41" i="2"/>
  <c r="G41" i="2"/>
  <c r="F41" i="2"/>
  <c r="E41" i="2"/>
  <c r="C41" i="2"/>
  <c r="AA40" i="2"/>
  <c r="X40" i="2"/>
  <c r="Y40" i="2" s="1"/>
  <c r="W40" i="2"/>
  <c r="Z40" i="2" s="1"/>
  <c r="V40" i="2"/>
  <c r="S40" i="2"/>
  <c r="P40" i="2"/>
  <c r="M40" i="2"/>
  <c r="J40" i="2"/>
  <c r="G40" i="2"/>
  <c r="X39" i="2"/>
  <c r="W39" i="2"/>
  <c r="Z39" i="2" s="1"/>
  <c r="V39" i="2"/>
  <c r="S39" i="2"/>
  <c r="P39" i="2"/>
  <c r="M39" i="2"/>
  <c r="J39" i="2"/>
  <c r="G39" i="2"/>
  <c r="AA38" i="2"/>
  <c r="X38" i="2"/>
  <c r="Y38" i="2" s="1"/>
  <c r="W38" i="2"/>
  <c r="Z38" i="2" s="1"/>
  <c r="V38" i="2"/>
  <c r="S38" i="2"/>
  <c r="P38" i="2"/>
  <c r="M38" i="2"/>
  <c r="J38" i="2"/>
  <c r="G38" i="2"/>
  <c r="X37" i="2"/>
  <c r="W37" i="2"/>
  <c r="Z37" i="2" s="1"/>
  <c r="V37" i="2"/>
  <c r="S37" i="2"/>
  <c r="P37" i="2"/>
  <c r="M37" i="2"/>
  <c r="J37" i="2"/>
  <c r="G37" i="2"/>
  <c r="AA36" i="2"/>
  <c r="X36" i="2"/>
  <c r="Y36" i="2" s="1"/>
  <c r="W36" i="2"/>
  <c r="Z36" i="2" s="1"/>
  <c r="V36" i="2"/>
  <c r="S36" i="2"/>
  <c r="P36" i="2"/>
  <c r="M36" i="2"/>
  <c r="J36" i="2"/>
  <c r="G36" i="2"/>
  <c r="X35" i="2"/>
  <c r="W35" i="2"/>
  <c r="Z35" i="2" s="1"/>
  <c r="V35" i="2"/>
  <c r="S35" i="2"/>
  <c r="P35" i="2"/>
  <c r="M35" i="2"/>
  <c r="J35" i="2"/>
  <c r="G35" i="2"/>
  <c r="AA34" i="2"/>
  <c r="X34" i="2"/>
  <c r="Y34" i="2" s="1"/>
  <c r="W34" i="2"/>
  <c r="Z34" i="2" s="1"/>
  <c r="V34" i="2"/>
  <c r="S34" i="2"/>
  <c r="P34" i="2"/>
  <c r="M34" i="2"/>
  <c r="J34" i="2"/>
  <c r="G34" i="2"/>
  <c r="X33" i="2"/>
  <c r="W33" i="2"/>
  <c r="Z33" i="2" s="1"/>
  <c r="V33" i="2"/>
  <c r="S33" i="2"/>
  <c r="P33" i="2"/>
  <c r="M33" i="2"/>
  <c r="J33" i="2"/>
  <c r="G33" i="2"/>
  <c r="AA32" i="2"/>
  <c r="X32" i="2"/>
  <c r="Y32" i="2" s="1"/>
  <c r="W32" i="2"/>
  <c r="Z32" i="2" s="1"/>
  <c r="V32" i="2"/>
  <c r="S32" i="2"/>
  <c r="P32" i="2"/>
  <c r="M32" i="2"/>
  <c r="J32" i="2"/>
  <c r="G32" i="2"/>
  <c r="X31" i="2"/>
  <c r="W31" i="2"/>
  <c r="Z31" i="2" s="1"/>
  <c r="V31" i="2"/>
  <c r="S31" i="2"/>
  <c r="P31" i="2"/>
  <c r="M31" i="2"/>
  <c r="J31" i="2"/>
  <c r="G31" i="2"/>
  <c r="AA30" i="2"/>
  <c r="X30" i="2"/>
  <c r="Y30" i="2" s="1"/>
  <c r="W30" i="2"/>
  <c r="Z30" i="2" s="1"/>
  <c r="V30" i="2"/>
  <c r="S30" i="2"/>
  <c r="P30" i="2"/>
  <c r="M30" i="2"/>
  <c r="J30" i="2"/>
  <c r="G30" i="2"/>
  <c r="X29" i="2"/>
  <c r="W29" i="2"/>
  <c r="Z29" i="2" s="1"/>
  <c r="V29" i="2"/>
  <c r="S29" i="2"/>
  <c r="P29" i="2"/>
  <c r="M29" i="2"/>
  <c r="J29" i="2"/>
  <c r="G29" i="2"/>
  <c r="AA28" i="2"/>
  <c r="X28" i="2"/>
  <c r="Y28" i="2" s="1"/>
  <c r="W28" i="2"/>
  <c r="Z28" i="2" s="1"/>
  <c r="V28" i="2"/>
  <c r="S28" i="2"/>
  <c r="P28" i="2"/>
  <c r="M28" i="2"/>
  <c r="J28" i="2"/>
  <c r="G28" i="2"/>
  <c r="X27" i="2"/>
  <c r="W27" i="2"/>
  <c r="Z27" i="2" s="1"/>
  <c r="V27" i="2"/>
  <c r="S27" i="2"/>
  <c r="P27" i="2"/>
  <c r="M27" i="2"/>
  <c r="J27" i="2"/>
  <c r="G27" i="2"/>
  <c r="AA26" i="2"/>
  <c r="X26" i="2"/>
  <c r="Y26" i="2" s="1"/>
  <c r="W26" i="2"/>
  <c r="Z26" i="2" s="1"/>
  <c r="V26" i="2"/>
  <c r="S26" i="2"/>
  <c r="P26" i="2"/>
  <c r="M26" i="2"/>
  <c r="J26" i="2"/>
  <c r="G26" i="2"/>
  <c r="X25" i="2"/>
  <c r="W25" i="2"/>
  <c r="Z25" i="2" s="1"/>
  <c r="V25" i="2"/>
  <c r="S25" i="2"/>
  <c r="P25" i="2"/>
  <c r="M25" i="2"/>
  <c r="J25" i="2"/>
  <c r="G25" i="2"/>
  <c r="AA24" i="2"/>
  <c r="X24" i="2"/>
  <c r="W24" i="2"/>
  <c r="Z24" i="2" s="1"/>
  <c r="V24" i="2"/>
  <c r="S24" i="2"/>
  <c r="P24" i="2"/>
  <c r="P41" i="2" s="1"/>
  <c r="M24" i="2"/>
  <c r="J24" i="2"/>
  <c r="G24" i="2"/>
  <c r="W23" i="2"/>
  <c r="Z23" i="2" s="1"/>
  <c r="U23" i="2"/>
  <c r="T23" i="2"/>
  <c r="R23" i="2"/>
  <c r="Q23" i="2"/>
  <c r="O23" i="2"/>
  <c r="N23" i="2"/>
  <c r="L23" i="2"/>
  <c r="K23" i="2"/>
  <c r="I23" i="2"/>
  <c r="H23" i="2"/>
  <c r="F23" i="2"/>
  <c r="E23" i="2"/>
  <c r="C23" i="2"/>
  <c r="X22" i="2"/>
  <c r="AA22" i="2" s="1"/>
  <c r="W22" i="2"/>
  <c r="Z22" i="2" s="1"/>
  <c r="V22" i="2"/>
  <c r="S22" i="2"/>
  <c r="P22" i="2"/>
  <c r="M22" i="2"/>
  <c r="J22" i="2"/>
  <c r="G22" i="2"/>
  <c r="Y21" i="2"/>
  <c r="X21" i="2"/>
  <c r="AA21" i="2" s="1"/>
  <c r="W21" i="2"/>
  <c r="Z21" i="2" s="1"/>
  <c r="V21" i="2"/>
  <c r="S21" i="2"/>
  <c r="P21" i="2"/>
  <c r="M21" i="2"/>
  <c r="J21" i="2"/>
  <c r="G21" i="2"/>
  <c r="X20" i="2"/>
  <c r="AA20" i="2" s="1"/>
  <c r="W20" i="2"/>
  <c r="Z20" i="2" s="1"/>
  <c r="V20" i="2"/>
  <c r="S20" i="2"/>
  <c r="P20" i="2"/>
  <c r="M20" i="2"/>
  <c r="J20" i="2"/>
  <c r="G20" i="2"/>
  <c r="Y19" i="2"/>
  <c r="X19" i="2"/>
  <c r="AA19" i="2" s="1"/>
  <c r="W19" i="2"/>
  <c r="Z19" i="2" s="1"/>
  <c r="V19" i="2"/>
  <c r="S19" i="2"/>
  <c r="P19" i="2"/>
  <c r="M19" i="2"/>
  <c r="J19" i="2"/>
  <c r="G19" i="2"/>
  <c r="X18" i="2"/>
  <c r="AA18" i="2" s="1"/>
  <c r="W18" i="2"/>
  <c r="Z18" i="2" s="1"/>
  <c r="V18" i="2"/>
  <c r="S18" i="2"/>
  <c r="P18" i="2"/>
  <c r="M18" i="2"/>
  <c r="J18" i="2"/>
  <c r="G18" i="2"/>
  <c r="Y17" i="2"/>
  <c r="X17" i="2"/>
  <c r="AA17" i="2" s="1"/>
  <c r="W17" i="2"/>
  <c r="Z17" i="2" s="1"/>
  <c r="V17" i="2"/>
  <c r="S17" i="2"/>
  <c r="P17" i="2"/>
  <c r="M17" i="2"/>
  <c r="J17" i="2"/>
  <c r="G17" i="2"/>
  <c r="X16" i="2"/>
  <c r="AA16" i="2" s="1"/>
  <c r="W16" i="2"/>
  <c r="Z16" i="2" s="1"/>
  <c r="V16" i="2"/>
  <c r="S16" i="2"/>
  <c r="P16" i="2"/>
  <c r="M16" i="2"/>
  <c r="J16" i="2"/>
  <c r="G16" i="2"/>
  <c r="Y15" i="2"/>
  <c r="X15" i="2"/>
  <c r="AA15" i="2" s="1"/>
  <c r="W15" i="2"/>
  <c r="Z15" i="2" s="1"/>
  <c r="V15" i="2"/>
  <c r="S15" i="2"/>
  <c r="P15" i="2"/>
  <c r="M15" i="2"/>
  <c r="J15" i="2"/>
  <c r="G15" i="2"/>
  <c r="X14" i="2"/>
  <c r="AA14" i="2" s="1"/>
  <c r="W14" i="2"/>
  <c r="Z14" i="2" s="1"/>
  <c r="V14" i="2"/>
  <c r="S14" i="2"/>
  <c r="P14" i="2"/>
  <c r="M14" i="2"/>
  <c r="J14" i="2"/>
  <c r="G14" i="2"/>
  <c r="Y13" i="2"/>
  <c r="X13" i="2"/>
  <c r="AA13" i="2" s="1"/>
  <c r="W13" i="2"/>
  <c r="Z13" i="2" s="1"/>
  <c r="V13" i="2"/>
  <c r="V23" i="2" s="1"/>
  <c r="S13" i="2"/>
  <c r="S23" i="2" s="1"/>
  <c r="P13" i="2"/>
  <c r="P23" i="2" s="1"/>
  <c r="M13" i="2"/>
  <c r="M23" i="2" s="1"/>
  <c r="J13" i="2"/>
  <c r="J23" i="2" s="1"/>
  <c r="G13" i="2"/>
  <c r="G23" i="2" s="1"/>
  <c r="X12" i="2"/>
  <c r="AA12" i="2" s="1"/>
  <c r="U12" i="2"/>
  <c r="T12" i="2"/>
  <c r="T71" i="2" s="1"/>
  <c r="T73" i="2" s="1"/>
  <c r="R12" i="2"/>
  <c r="Q12" i="2"/>
  <c r="Q71" i="2" s="1"/>
  <c r="Q73" i="2" s="1"/>
  <c r="P12" i="2"/>
  <c r="P71" i="2" s="1"/>
  <c r="P73" i="2" s="1"/>
  <c r="O12" i="2"/>
  <c r="N12" i="2"/>
  <c r="L12" i="2"/>
  <c r="L71" i="2" s="1"/>
  <c r="L73" i="2" s="1"/>
  <c r="K12" i="2"/>
  <c r="K71" i="2" s="1"/>
  <c r="K73" i="2" s="1"/>
  <c r="I12" i="2"/>
  <c r="I71" i="2" s="1"/>
  <c r="I73" i="2" s="1"/>
  <c r="H12" i="2"/>
  <c r="H71" i="2" s="1"/>
  <c r="H73" i="2" s="1"/>
  <c r="F12" i="2"/>
  <c r="E12" i="2"/>
  <c r="C12" i="2"/>
  <c r="Y11" i="2"/>
  <c r="X11" i="2"/>
  <c r="AA11" i="2" s="1"/>
  <c r="W11" i="2"/>
  <c r="Z11" i="2" s="1"/>
  <c r="V11" i="2"/>
  <c r="S11" i="2"/>
  <c r="P11" i="2"/>
  <c r="M11" i="2"/>
  <c r="J11" i="2"/>
  <c r="G11" i="2"/>
  <c r="Y10" i="2"/>
  <c r="X10" i="2"/>
  <c r="AA10" i="2" s="1"/>
  <c r="W10" i="2"/>
  <c r="Z10" i="2" s="1"/>
  <c r="V10" i="2"/>
  <c r="S10" i="2"/>
  <c r="P10" i="2"/>
  <c r="M10" i="2"/>
  <c r="J10" i="2"/>
  <c r="G10" i="2"/>
  <c r="Y9" i="2"/>
  <c r="X9" i="2"/>
  <c r="AA9" i="2" s="1"/>
  <c r="W9" i="2"/>
  <c r="Z9" i="2" s="1"/>
  <c r="V9" i="2"/>
  <c r="S9" i="2"/>
  <c r="P9" i="2"/>
  <c r="M9" i="2"/>
  <c r="J9" i="2"/>
  <c r="G9" i="2"/>
  <c r="Y8" i="2"/>
  <c r="X8" i="2"/>
  <c r="AA8" i="2" s="1"/>
  <c r="W8" i="2"/>
  <c r="Z8" i="2" s="1"/>
  <c r="V8" i="2"/>
  <c r="S8" i="2"/>
  <c r="P8" i="2"/>
  <c r="M8" i="2"/>
  <c r="J8" i="2"/>
  <c r="G8" i="2"/>
  <c r="Y7" i="2"/>
  <c r="X7" i="2"/>
  <c r="AA7" i="2" s="1"/>
  <c r="W7" i="2"/>
  <c r="Z7" i="2" s="1"/>
  <c r="V7" i="2"/>
  <c r="S7" i="2"/>
  <c r="P7" i="2"/>
  <c r="M7" i="2"/>
  <c r="J7" i="2"/>
  <c r="G7" i="2"/>
  <c r="Y6" i="2"/>
  <c r="X6" i="2"/>
  <c r="AA6" i="2" s="1"/>
  <c r="W6" i="2"/>
  <c r="Z6" i="2" s="1"/>
  <c r="V6" i="2"/>
  <c r="S6" i="2"/>
  <c r="P6" i="2"/>
  <c r="M6" i="2"/>
  <c r="J6" i="2"/>
  <c r="G6" i="2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Y5" i="2"/>
  <c r="Y12" i="2" s="1"/>
  <c r="X5" i="2"/>
  <c r="AA5" i="2" s="1"/>
  <c r="W5" i="2"/>
  <c r="W12" i="2" s="1"/>
  <c r="V5" i="2"/>
  <c r="V12" i="2" s="1"/>
  <c r="S5" i="2"/>
  <c r="S12" i="2" s="1"/>
  <c r="P5" i="2"/>
  <c r="M5" i="2"/>
  <c r="M12" i="2" s="1"/>
  <c r="J5" i="2"/>
  <c r="J12" i="2" s="1"/>
  <c r="J71" i="2" s="1"/>
  <c r="J73" i="2" s="1"/>
  <c r="G5" i="2"/>
  <c r="G12" i="2" s="1"/>
  <c r="V71" i="2" l="1"/>
  <c r="V73" i="2" s="1"/>
  <c r="Z12" i="2"/>
  <c r="G71" i="2"/>
  <c r="G73" i="2" s="1"/>
  <c r="Z5" i="2"/>
  <c r="X23" i="2"/>
  <c r="AA23" i="2" s="1"/>
  <c r="Y25" i="2"/>
  <c r="Y27" i="2"/>
  <c r="Y29" i="2"/>
  <c r="Y31" i="2"/>
  <c r="Y33" i="2"/>
  <c r="Y35" i="2"/>
  <c r="Y37" i="2"/>
  <c r="Y39" i="2"/>
  <c r="AA57" i="2"/>
  <c r="X65" i="2"/>
  <c r="AA65" i="2" s="1"/>
  <c r="Y67" i="2"/>
  <c r="Y70" i="2" s="1"/>
  <c r="Y69" i="2"/>
  <c r="X70" i="2"/>
  <c r="AA70" i="2" s="1"/>
  <c r="F71" i="2"/>
  <c r="F73" i="2" s="1"/>
  <c r="N71" i="2"/>
  <c r="N73" i="2" s="1"/>
  <c r="R71" i="2"/>
  <c r="R73" i="2" s="1"/>
  <c r="Y14" i="2"/>
  <c r="Y23" i="2" s="1"/>
  <c r="Y16" i="2"/>
  <c r="Y18" i="2"/>
  <c r="Y20" i="2"/>
  <c r="Y22" i="2"/>
  <c r="M41" i="2"/>
  <c r="M71" i="2" s="1"/>
  <c r="M73" i="2" s="1"/>
  <c r="AA25" i="2"/>
  <c r="AA27" i="2"/>
  <c r="AA29" i="2"/>
  <c r="AA31" i="2"/>
  <c r="AA33" i="2"/>
  <c r="AA35" i="2"/>
  <c r="AA37" i="2"/>
  <c r="AA39" i="2"/>
  <c r="Z42" i="2"/>
  <c r="Z44" i="2"/>
  <c r="Z46" i="2"/>
  <c r="G52" i="2"/>
  <c r="S52" i="2"/>
  <c r="S71" i="2" s="1"/>
  <c r="S73" i="2" s="1"/>
  <c r="G56" i="2"/>
  <c r="S56" i="2"/>
  <c r="Y57" i="2"/>
  <c r="Y59" i="2"/>
  <c r="Y61" i="2"/>
  <c r="Y63" i="2"/>
  <c r="W70" i="2"/>
  <c r="Z70" i="2" s="1"/>
  <c r="Z66" i="2"/>
  <c r="O71" i="2"/>
  <c r="O73" i="2" s="1"/>
  <c r="X41" i="2"/>
  <c r="AA41" i="2" s="1"/>
  <c r="Y24" i="2"/>
  <c r="W41" i="2"/>
  <c r="Z41" i="2" s="1"/>
  <c r="AA48" i="2"/>
  <c r="Y42" i="2"/>
  <c r="Y47" i="2" s="1"/>
  <c r="Y41" i="2" l="1"/>
  <c r="Y71" i="2" s="1"/>
  <c r="Y73" i="2" s="1"/>
  <c r="W71" i="2"/>
  <c r="X71" i="2"/>
  <c r="Y65" i="2"/>
  <c r="W73" i="2" l="1"/>
  <c r="Z71" i="2"/>
  <c r="X73" i="2"/>
  <c r="AA71" i="2"/>
  <c r="AA73" i="2" l="1"/>
  <c r="Y76" i="2"/>
  <c r="Y77" i="2"/>
  <c r="Z73" i="2"/>
  <c r="Y81" i="2" l="1"/>
  <c r="AB73" i="2"/>
</calcChain>
</file>

<file path=xl/sharedStrings.xml><?xml version="1.0" encoding="utf-8"?>
<sst xmlns="http://schemas.openxmlformats.org/spreadsheetml/2006/main" count="117" uniqueCount="112">
  <si>
    <t>S.No.</t>
  </si>
  <si>
    <t>Generating station/ Stage/Source</t>
  </si>
  <si>
    <t>Plant 
capacity
 (MW)</t>
  </si>
  <si>
    <t>Discom's
 share
 (%)</t>
  </si>
  <si>
    <t>Energy (MU)</t>
  </si>
  <si>
    <t>Cost Components (Rs.Millions)</t>
  </si>
  <si>
    <t>Fixed
(A)</t>
  </si>
  <si>
    <t>Variable 
(B)</t>
  </si>
  <si>
    <t>Incentive
(C)</t>
  </si>
  <si>
    <t>Income Tax
(D)</t>
  </si>
  <si>
    <t>Others
(E)</t>
  </si>
  <si>
    <t>Total 
F=(A+B+C+D+E)</t>
  </si>
  <si>
    <t>TO 
(a)</t>
  </si>
  <si>
    <t>Actual
 (b)</t>
  </si>
  <si>
    <t>Variance
 (c)= (b-a)</t>
  </si>
  <si>
    <t>TO 
(d)</t>
  </si>
  <si>
    <t>Actual
 (e)</t>
  </si>
  <si>
    <t>Variance
 (f)= (e-d)</t>
  </si>
  <si>
    <t>TO
 (g)</t>
  </si>
  <si>
    <t>Actual 
(h)</t>
  </si>
  <si>
    <t>Variance
 (i)= (h-g)</t>
  </si>
  <si>
    <t>TO 
(j)</t>
  </si>
  <si>
    <t>Actual 
(k)</t>
  </si>
  <si>
    <t>Variance
 (l)= (k-j)</t>
  </si>
  <si>
    <t>TO
 (m)</t>
  </si>
  <si>
    <t>Actual
 (n)</t>
  </si>
  <si>
    <t>Variance 
(o)= (n-m)</t>
  </si>
  <si>
    <t>TO 
(p)</t>
  </si>
  <si>
    <t>Actual 
(q)</t>
  </si>
  <si>
    <t>Variance
 (r)= (q-p)</t>
  </si>
  <si>
    <t>TO 
(s)</t>
  </si>
  <si>
    <t>Actual
 (t)</t>
  </si>
  <si>
    <t>Variance 
(u)= (t-s)</t>
  </si>
  <si>
    <t>Avg as per Tariff Order</t>
  </si>
  <si>
    <t xml:space="preserve"> Actual</t>
  </si>
  <si>
    <t>Dr. NTTPS</t>
  </si>
  <si>
    <t>Dr. NTTPS-IV</t>
  </si>
  <si>
    <t>Dr. NTTPS-V</t>
  </si>
  <si>
    <t>RTPP Stage-I</t>
  </si>
  <si>
    <t>RTPP Stage-II</t>
  </si>
  <si>
    <t>RTPP Stage-III</t>
  </si>
  <si>
    <t>RTPP Stage-IV</t>
  </si>
  <si>
    <t>GENCO THERMAL TOTAL</t>
  </si>
  <si>
    <t>Srisailam RCPH</t>
  </si>
  <si>
    <t>NSRCPH</t>
  </si>
  <si>
    <t>NSTPDC PH</t>
  </si>
  <si>
    <t>Upper Sileru</t>
  </si>
  <si>
    <t>Lower Sileru</t>
  </si>
  <si>
    <t>Donkarayi</t>
  </si>
  <si>
    <t>PABM</t>
  </si>
  <si>
    <t>Minihydel(Chettipet)</t>
  </si>
  <si>
    <t>Machkund AP Share</t>
  </si>
  <si>
    <t>TB Dam AP Share</t>
  </si>
  <si>
    <t>GENCO HYDEL(INCLUDING INTERSTATE)TOTAL</t>
  </si>
  <si>
    <t>NTPC(SR) Ramagundam I &amp;II</t>
  </si>
  <si>
    <t>NTPC(SR) Simhadri Stage-I</t>
  </si>
  <si>
    <t>NTPC(SR) Simhadri Stage-II</t>
  </si>
  <si>
    <t>NTPC(SR) Talcher Stage-II</t>
  </si>
  <si>
    <t>NTPC(SR) Ramagundam III</t>
  </si>
  <si>
    <t>NTPC Kudgi Stage-I</t>
  </si>
  <si>
    <t>NTECL Valluru</t>
  </si>
  <si>
    <t>NLC Stage-I</t>
  </si>
  <si>
    <t>NLC Stage-II</t>
  </si>
  <si>
    <t>NPC(MAPS)</t>
  </si>
  <si>
    <t>NPC(KAIGA unit I,II,III,IV)</t>
  </si>
  <si>
    <t>NTPL(NLC TamilNadu)</t>
  </si>
  <si>
    <t>NLC NNTPS</t>
  </si>
  <si>
    <t>KKNPP Unit-I</t>
  </si>
  <si>
    <t>NLC TPS- I Expn.</t>
  </si>
  <si>
    <t>NLC TPS- II Expn.</t>
  </si>
  <si>
    <t>JNNSM Ph-1 Thermal</t>
  </si>
  <si>
    <t>CGS TOTAL</t>
  </si>
  <si>
    <t>NCE- Others</t>
  </si>
  <si>
    <t>NCE Solar</t>
  </si>
  <si>
    <t>NCE WIND</t>
  </si>
  <si>
    <t>JNNSM PH 1 SOLAR</t>
  </si>
  <si>
    <t>JNNSM PH 2 SOLAR</t>
  </si>
  <si>
    <t>NCE TOTAL</t>
  </si>
  <si>
    <t>APPDCL Stage-I</t>
  </si>
  <si>
    <t>APPDCL Stage-II</t>
  </si>
  <si>
    <t>Godavari Gas Power Plant</t>
  </si>
  <si>
    <t>TS NPDCL (TSPCC)</t>
  </si>
  <si>
    <t>JOINT SECTOR TOTAL</t>
  </si>
  <si>
    <t>SEIL P 2</t>
  </si>
  <si>
    <t>HNPCL</t>
  </si>
  <si>
    <t>IPPs TOTAL</t>
  </si>
  <si>
    <t>UI CHARGES</t>
  </si>
  <si>
    <t>Short term purchases</t>
  </si>
  <si>
    <t>Short term Sales</t>
  </si>
  <si>
    <t>Purchase from EPDCL</t>
  </si>
  <si>
    <t>Purchase from CPDCL</t>
  </si>
  <si>
    <t>Sale to EPDCL</t>
  </si>
  <si>
    <t>Sale to CPDCL</t>
  </si>
  <si>
    <t>TOTAL OTHERS</t>
  </si>
  <si>
    <t>TRANSMISSION COST</t>
  </si>
  <si>
    <t>SLDC COST</t>
  </si>
  <si>
    <t>PGCIL</t>
  </si>
  <si>
    <t>ULDC COST</t>
  </si>
  <si>
    <t>TOTAL TRANSMISSION &amp; ULDC CHARGES</t>
  </si>
  <si>
    <t>TOTAL COST</t>
  </si>
  <si>
    <t>Past claims/refunds, if any, pertaining to the quarters(s) prior to the quarter for which FPPCA is being filed</t>
  </si>
  <si>
    <t>POWER PURCHASE FOR THE MONTH</t>
  </si>
  <si>
    <t>Actual Weighted average Power Purchase Cost per unit of energy (APPC)</t>
  </si>
  <si>
    <t>=</t>
  </si>
  <si>
    <t>Base Weighted average Power Purchase Cost per unit of energy (BPPC)</t>
  </si>
  <si>
    <t>Actual loss % for previous year (FY 2022-23)</t>
  </si>
  <si>
    <t>Approved T&amp;D Loss for FY 2023-24</t>
  </si>
  <si>
    <t>Loss % considered (lower of above two rows)</t>
  </si>
  <si>
    <t>FPPCA (Rs./Unit) = (APPC - BPPC ) / (1-(Loss in %/100)) (Rs./Unit)</t>
  </si>
  <si>
    <t>FPPCA FORMAT for the month of AUGUST  FY 23-24(APSPDCL)</t>
  </si>
  <si>
    <r>
      <rPr>
        <sz val="9"/>
        <rFont val="Cambria"/>
        <family val="2"/>
      </rPr>
      <t>Thermal Powertech
Corporation (SEIL P1)</t>
    </r>
  </si>
  <si>
    <t>Swapping power
to be returned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</si>
</sst>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b/>
      <sz val="9"/>
      <color theme="1"/>
      <name val="Calibri Light"/>
      <family val="1"/>
      <scheme val="maj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name val="Calibri Light"/>
      <family val="2"/>
      <scheme val="major"/>
    </font>
    <font>
      <b/>
      <sz val="9"/>
      <name val="Calibri Light"/>
      <family val="2"/>
      <scheme val="major"/>
    </font>
    <font>
      <sz val="9"/>
      <color rgb="FF000000"/>
      <name val="Calibri Light"/>
      <family val="2"/>
      <scheme val="major"/>
    </font>
    <font>
      <sz val="9"/>
      <name val="Cambria"/>
      <family val="2"/>
    </font>
    <font>
      <b/>
      <sz val="9"/>
      <color rgb="FF000000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41">
    <xf numFmtId="0" fontId="0" fillId="0" borderId="0" xfId="0"/>
    <xf numFmtId="0" fontId="3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0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right" vertical="center"/>
    </xf>
    <xf numFmtId="2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7" fillId="0" borderId="4" xfId="0" applyNumberFormat="1" applyFont="1" applyBorder="1" applyAlignment="1">
      <alignment horizontal="right" vertical="center"/>
    </xf>
    <xf numFmtId="2" fontId="8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10" fontId="12" fillId="0" borderId="4" xfId="0" applyNumberFormat="1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2" fontId="12" fillId="0" borderId="4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1" fontId="14" fillId="0" borderId="4" xfId="2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>
      <alignment horizontal="center"/>
    </xf>
    <xf numFmtId="0" fontId="16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9" fontId="4" fillId="0" borderId="4" xfId="1" applyFont="1" applyFill="1" applyBorder="1" applyAlignment="1">
      <alignment horizontal="center" vertical="center" wrapText="1"/>
    </xf>
  </cellXfs>
  <cellStyles count="3">
    <cellStyle name="Normal" xfId="0" builtinId="0"/>
    <cellStyle name="Normal 82" xfId="2" xr:uid="{00000000-0005-0000-0000-000001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E2923-FC53-45BD-9477-2727E24A5B60}">
  <sheetPr>
    <tabColor rgb="FFFFFF00"/>
  </sheetPr>
  <dimension ref="A1:AB81"/>
  <sheetViews>
    <sheetView showGridLines="0" tabSelected="1" topLeftCell="H1" zoomScale="115" zoomScaleNormal="115" workbookViewId="0">
      <pane ySplit="4" topLeftCell="A72" activePane="bottomLeft" state="frozen"/>
      <selection activeCell="J76" sqref="J76"/>
      <selection pane="bottomLeft" activeCell="Y81" sqref="Y81"/>
    </sheetView>
  </sheetViews>
  <sheetFormatPr defaultRowHeight="12" x14ac:dyDescent="0.25"/>
  <cols>
    <col min="1" max="1" width="5.5703125" style="13" bestFit="1" customWidth="1"/>
    <col min="2" max="2" width="29.140625" style="13" customWidth="1"/>
    <col min="3" max="3" width="7.85546875" style="13" customWidth="1"/>
    <col min="4" max="4" width="6.7109375" style="13" customWidth="1"/>
    <col min="5" max="5" width="9.42578125" style="13" bestFit="1" customWidth="1"/>
    <col min="6" max="6" width="10.42578125" style="13" bestFit="1" customWidth="1"/>
    <col min="7" max="7" width="9.5703125" style="13" bestFit="1" customWidth="1"/>
    <col min="8" max="9" width="9.42578125" style="13" bestFit="1" customWidth="1"/>
    <col min="10" max="10" width="9.28515625" style="13" bestFit="1" customWidth="1"/>
    <col min="11" max="11" width="9.42578125" style="13" bestFit="1" customWidth="1"/>
    <col min="12" max="12" width="10.42578125" style="13" bestFit="1" customWidth="1"/>
    <col min="13" max="13" width="9.42578125" style="13" bestFit="1" customWidth="1"/>
    <col min="14" max="14" width="6.42578125" style="13" bestFit="1" customWidth="1"/>
    <col min="15" max="15" width="7.42578125" style="13" customWidth="1"/>
    <col min="16" max="16" width="9" style="13" customWidth="1"/>
    <col min="17" max="17" width="6.42578125" style="13" bestFit="1" customWidth="1"/>
    <col min="18" max="18" width="6.5703125" style="13" bestFit="1" customWidth="1"/>
    <col min="19" max="19" width="10.140625" style="13" customWidth="1"/>
    <col min="20" max="20" width="6.42578125" style="13" bestFit="1" customWidth="1"/>
    <col min="21" max="21" width="7.42578125" style="13" customWidth="1"/>
    <col min="22" max="22" width="9.7109375" style="13" customWidth="1"/>
    <col min="23" max="24" width="10.42578125" style="13" bestFit="1" customWidth="1"/>
    <col min="25" max="25" width="9.7109375" style="13" bestFit="1" customWidth="1"/>
    <col min="26" max="26" width="7.7109375" style="13" customWidth="1"/>
    <col min="27" max="27" width="7" style="13" customWidth="1"/>
    <col min="28" max="256" width="9.140625" style="13"/>
    <col min="257" max="257" width="5.5703125" style="13" bestFit="1" customWidth="1"/>
    <col min="258" max="258" width="29.140625" style="13" customWidth="1"/>
    <col min="259" max="259" width="7.85546875" style="13" customWidth="1"/>
    <col min="260" max="260" width="6.7109375" style="13" customWidth="1"/>
    <col min="261" max="261" width="9.42578125" style="13" bestFit="1" customWidth="1"/>
    <col min="262" max="262" width="10.42578125" style="13" bestFit="1" customWidth="1"/>
    <col min="263" max="263" width="9.5703125" style="13" bestFit="1" customWidth="1"/>
    <col min="264" max="265" width="9.42578125" style="13" bestFit="1" customWidth="1"/>
    <col min="266" max="266" width="9.28515625" style="13" bestFit="1" customWidth="1"/>
    <col min="267" max="267" width="9.42578125" style="13" bestFit="1" customWidth="1"/>
    <col min="268" max="268" width="10.42578125" style="13" bestFit="1" customWidth="1"/>
    <col min="269" max="269" width="9.42578125" style="13" bestFit="1" customWidth="1"/>
    <col min="270" max="270" width="6.42578125" style="13" bestFit="1" customWidth="1"/>
    <col min="271" max="271" width="7.42578125" style="13" customWidth="1"/>
    <col min="272" max="272" width="9" style="13" customWidth="1"/>
    <col min="273" max="273" width="6.42578125" style="13" bestFit="1" customWidth="1"/>
    <col min="274" max="274" width="6.5703125" style="13" bestFit="1" customWidth="1"/>
    <col min="275" max="275" width="10.140625" style="13" customWidth="1"/>
    <col min="276" max="276" width="6.42578125" style="13" bestFit="1" customWidth="1"/>
    <col min="277" max="277" width="7.42578125" style="13" customWidth="1"/>
    <col min="278" max="278" width="9.7109375" style="13" customWidth="1"/>
    <col min="279" max="280" width="10.42578125" style="13" bestFit="1" customWidth="1"/>
    <col min="281" max="281" width="9.7109375" style="13" bestFit="1" customWidth="1"/>
    <col min="282" max="282" width="7.7109375" style="13" customWidth="1"/>
    <col min="283" max="283" width="7" style="13" customWidth="1"/>
    <col min="284" max="512" width="9.140625" style="13"/>
    <col min="513" max="513" width="5.5703125" style="13" bestFit="1" customWidth="1"/>
    <col min="514" max="514" width="29.140625" style="13" customWidth="1"/>
    <col min="515" max="515" width="7.85546875" style="13" customWidth="1"/>
    <col min="516" max="516" width="6.7109375" style="13" customWidth="1"/>
    <col min="517" max="517" width="9.42578125" style="13" bestFit="1" customWidth="1"/>
    <col min="518" max="518" width="10.42578125" style="13" bestFit="1" customWidth="1"/>
    <col min="519" max="519" width="9.5703125" style="13" bestFit="1" customWidth="1"/>
    <col min="520" max="521" width="9.42578125" style="13" bestFit="1" customWidth="1"/>
    <col min="522" max="522" width="9.28515625" style="13" bestFit="1" customWidth="1"/>
    <col min="523" max="523" width="9.42578125" style="13" bestFit="1" customWidth="1"/>
    <col min="524" max="524" width="10.42578125" style="13" bestFit="1" customWidth="1"/>
    <col min="525" max="525" width="9.42578125" style="13" bestFit="1" customWidth="1"/>
    <col min="526" max="526" width="6.42578125" style="13" bestFit="1" customWidth="1"/>
    <col min="527" max="527" width="7.42578125" style="13" customWidth="1"/>
    <col min="528" max="528" width="9" style="13" customWidth="1"/>
    <col min="529" max="529" width="6.42578125" style="13" bestFit="1" customWidth="1"/>
    <col min="530" max="530" width="6.5703125" style="13" bestFit="1" customWidth="1"/>
    <col min="531" max="531" width="10.140625" style="13" customWidth="1"/>
    <col min="532" max="532" width="6.42578125" style="13" bestFit="1" customWidth="1"/>
    <col min="533" max="533" width="7.42578125" style="13" customWidth="1"/>
    <col min="534" max="534" width="9.7109375" style="13" customWidth="1"/>
    <col min="535" max="536" width="10.42578125" style="13" bestFit="1" customWidth="1"/>
    <col min="537" max="537" width="9.7109375" style="13" bestFit="1" customWidth="1"/>
    <col min="538" max="538" width="7.7109375" style="13" customWidth="1"/>
    <col min="539" max="539" width="7" style="13" customWidth="1"/>
    <col min="540" max="768" width="9.140625" style="13"/>
    <col min="769" max="769" width="5.5703125" style="13" bestFit="1" customWidth="1"/>
    <col min="770" max="770" width="29.140625" style="13" customWidth="1"/>
    <col min="771" max="771" width="7.85546875" style="13" customWidth="1"/>
    <col min="772" max="772" width="6.7109375" style="13" customWidth="1"/>
    <col min="773" max="773" width="9.42578125" style="13" bestFit="1" customWidth="1"/>
    <col min="774" max="774" width="10.42578125" style="13" bestFit="1" customWidth="1"/>
    <col min="775" max="775" width="9.5703125" style="13" bestFit="1" customWidth="1"/>
    <col min="776" max="777" width="9.42578125" style="13" bestFit="1" customWidth="1"/>
    <col min="778" max="778" width="9.28515625" style="13" bestFit="1" customWidth="1"/>
    <col min="779" max="779" width="9.42578125" style="13" bestFit="1" customWidth="1"/>
    <col min="780" max="780" width="10.42578125" style="13" bestFit="1" customWidth="1"/>
    <col min="781" max="781" width="9.42578125" style="13" bestFit="1" customWidth="1"/>
    <col min="782" max="782" width="6.42578125" style="13" bestFit="1" customWidth="1"/>
    <col min="783" max="783" width="7.42578125" style="13" customWidth="1"/>
    <col min="784" max="784" width="9" style="13" customWidth="1"/>
    <col min="785" max="785" width="6.42578125" style="13" bestFit="1" customWidth="1"/>
    <col min="786" max="786" width="6.5703125" style="13" bestFit="1" customWidth="1"/>
    <col min="787" max="787" width="10.140625" style="13" customWidth="1"/>
    <col min="788" max="788" width="6.42578125" style="13" bestFit="1" customWidth="1"/>
    <col min="789" max="789" width="7.42578125" style="13" customWidth="1"/>
    <col min="790" max="790" width="9.7109375" style="13" customWidth="1"/>
    <col min="791" max="792" width="10.42578125" style="13" bestFit="1" customWidth="1"/>
    <col min="793" max="793" width="9.7109375" style="13" bestFit="1" customWidth="1"/>
    <col min="794" max="794" width="7.7109375" style="13" customWidth="1"/>
    <col min="795" max="795" width="7" style="13" customWidth="1"/>
    <col min="796" max="1024" width="9.140625" style="13"/>
    <col min="1025" max="1025" width="5.5703125" style="13" bestFit="1" customWidth="1"/>
    <col min="1026" max="1026" width="29.140625" style="13" customWidth="1"/>
    <col min="1027" max="1027" width="7.85546875" style="13" customWidth="1"/>
    <col min="1028" max="1028" width="6.7109375" style="13" customWidth="1"/>
    <col min="1029" max="1029" width="9.42578125" style="13" bestFit="1" customWidth="1"/>
    <col min="1030" max="1030" width="10.42578125" style="13" bestFit="1" customWidth="1"/>
    <col min="1031" max="1031" width="9.5703125" style="13" bestFit="1" customWidth="1"/>
    <col min="1032" max="1033" width="9.42578125" style="13" bestFit="1" customWidth="1"/>
    <col min="1034" max="1034" width="9.28515625" style="13" bestFit="1" customWidth="1"/>
    <col min="1035" max="1035" width="9.42578125" style="13" bestFit="1" customWidth="1"/>
    <col min="1036" max="1036" width="10.42578125" style="13" bestFit="1" customWidth="1"/>
    <col min="1037" max="1037" width="9.42578125" style="13" bestFit="1" customWidth="1"/>
    <col min="1038" max="1038" width="6.42578125" style="13" bestFit="1" customWidth="1"/>
    <col min="1039" max="1039" width="7.42578125" style="13" customWidth="1"/>
    <col min="1040" max="1040" width="9" style="13" customWidth="1"/>
    <col min="1041" max="1041" width="6.42578125" style="13" bestFit="1" customWidth="1"/>
    <col min="1042" max="1042" width="6.5703125" style="13" bestFit="1" customWidth="1"/>
    <col min="1043" max="1043" width="10.140625" style="13" customWidth="1"/>
    <col min="1044" max="1044" width="6.42578125" style="13" bestFit="1" customWidth="1"/>
    <col min="1045" max="1045" width="7.42578125" style="13" customWidth="1"/>
    <col min="1046" max="1046" width="9.7109375" style="13" customWidth="1"/>
    <col min="1047" max="1048" width="10.42578125" style="13" bestFit="1" customWidth="1"/>
    <col min="1049" max="1049" width="9.7109375" style="13" bestFit="1" customWidth="1"/>
    <col min="1050" max="1050" width="7.7109375" style="13" customWidth="1"/>
    <col min="1051" max="1051" width="7" style="13" customWidth="1"/>
    <col min="1052" max="1280" width="9.140625" style="13"/>
    <col min="1281" max="1281" width="5.5703125" style="13" bestFit="1" customWidth="1"/>
    <col min="1282" max="1282" width="29.140625" style="13" customWidth="1"/>
    <col min="1283" max="1283" width="7.85546875" style="13" customWidth="1"/>
    <col min="1284" max="1284" width="6.7109375" style="13" customWidth="1"/>
    <col min="1285" max="1285" width="9.42578125" style="13" bestFit="1" customWidth="1"/>
    <col min="1286" max="1286" width="10.42578125" style="13" bestFit="1" customWidth="1"/>
    <col min="1287" max="1287" width="9.5703125" style="13" bestFit="1" customWidth="1"/>
    <col min="1288" max="1289" width="9.42578125" style="13" bestFit="1" customWidth="1"/>
    <col min="1290" max="1290" width="9.28515625" style="13" bestFit="1" customWidth="1"/>
    <col min="1291" max="1291" width="9.42578125" style="13" bestFit="1" customWidth="1"/>
    <col min="1292" max="1292" width="10.42578125" style="13" bestFit="1" customWidth="1"/>
    <col min="1293" max="1293" width="9.42578125" style="13" bestFit="1" customWidth="1"/>
    <col min="1294" max="1294" width="6.42578125" style="13" bestFit="1" customWidth="1"/>
    <col min="1295" max="1295" width="7.42578125" style="13" customWidth="1"/>
    <col min="1296" max="1296" width="9" style="13" customWidth="1"/>
    <col min="1297" max="1297" width="6.42578125" style="13" bestFit="1" customWidth="1"/>
    <col min="1298" max="1298" width="6.5703125" style="13" bestFit="1" customWidth="1"/>
    <col min="1299" max="1299" width="10.140625" style="13" customWidth="1"/>
    <col min="1300" max="1300" width="6.42578125" style="13" bestFit="1" customWidth="1"/>
    <col min="1301" max="1301" width="7.42578125" style="13" customWidth="1"/>
    <col min="1302" max="1302" width="9.7109375" style="13" customWidth="1"/>
    <col min="1303" max="1304" width="10.42578125" style="13" bestFit="1" customWidth="1"/>
    <col min="1305" max="1305" width="9.7109375" style="13" bestFit="1" customWidth="1"/>
    <col min="1306" max="1306" width="7.7109375" style="13" customWidth="1"/>
    <col min="1307" max="1307" width="7" style="13" customWidth="1"/>
    <col min="1308" max="1536" width="9.140625" style="13"/>
    <col min="1537" max="1537" width="5.5703125" style="13" bestFit="1" customWidth="1"/>
    <col min="1538" max="1538" width="29.140625" style="13" customWidth="1"/>
    <col min="1539" max="1539" width="7.85546875" style="13" customWidth="1"/>
    <col min="1540" max="1540" width="6.7109375" style="13" customWidth="1"/>
    <col min="1541" max="1541" width="9.42578125" style="13" bestFit="1" customWidth="1"/>
    <col min="1542" max="1542" width="10.42578125" style="13" bestFit="1" customWidth="1"/>
    <col min="1543" max="1543" width="9.5703125" style="13" bestFit="1" customWidth="1"/>
    <col min="1544" max="1545" width="9.42578125" style="13" bestFit="1" customWidth="1"/>
    <col min="1546" max="1546" width="9.28515625" style="13" bestFit="1" customWidth="1"/>
    <col min="1547" max="1547" width="9.42578125" style="13" bestFit="1" customWidth="1"/>
    <col min="1548" max="1548" width="10.42578125" style="13" bestFit="1" customWidth="1"/>
    <col min="1549" max="1549" width="9.42578125" style="13" bestFit="1" customWidth="1"/>
    <col min="1550" max="1550" width="6.42578125" style="13" bestFit="1" customWidth="1"/>
    <col min="1551" max="1551" width="7.42578125" style="13" customWidth="1"/>
    <col min="1552" max="1552" width="9" style="13" customWidth="1"/>
    <col min="1553" max="1553" width="6.42578125" style="13" bestFit="1" customWidth="1"/>
    <col min="1554" max="1554" width="6.5703125" style="13" bestFit="1" customWidth="1"/>
    <col min="1555" max="1555" width="10.140625" style="13" customWidth="1"/>
    <col min="1556" max="1556" width="6.42578125" style="13" bestFit="1" customWidth="1"/>
    <col min="1557" max="1557" width="7.42578125" style="13" customWidth="1"/>
    <col min="1558" max="1558" width="9.7109375" style="13" customWidth="1"/>
    <col min="1559" max="1560" width="10.42578125" style="13" bestFit="1" customWidth="1"/>
    <col min="1561" max="1561" width="9.7109375" style="13" bestFit="1" customWidth="1"/>
    <col min="1562" max="1562" width="7.7109375" style="13" customWidth="1"/>
    <col min="1563" max="1563" width="7" style="13" customWidth="1"/>
    <col min="1564" max="1792" width="9.140625" style="13"/>
    <col min="1793" max="1793" width="5.5703125" style="13" bestFit="1" customWidth="1"/>
    <col min="1794" max="1794" width="29.140625" style="13" customWidth="1"/>
    <col min="1795" max="1795" width="7.85546875" style="13" customWidth="1"/>
    <col min="1796" max="1796" width="6.7109375" style="13" customWidth="1"/>
    <col min="1797" max="1797" width="9.42578125" style="13" bestFit="1" customWidth="1"/>
    <col min="1798" max="1798" width="10.42578125" style="13" bestFit="1" customWidth="1"/>
    <col min="1799" max="1799" width="9.5703125" style="13" bestFit="1" customWidth="1"/>
    <col min="1800" max="1801" width="9.42578125" style="13" bestFit="1" customWidth="1"/>
    <col min="1802" max="1802" width="9.28515625" style="13" bestFit="1" customWidth="1"/>
    <col min="1803" max="1803" width="9.42578125" style="13" bestFit="1" customWidth="1"/>
    <col min="1804" max="1804" width="10.42578125" style="13" bestFit="1" customWidth="1"/>
    <col min="1805" max="1805" width="9.42578125" style="13" bestFit="1" customWidth="1"/>
    <col min="1806" max="1806" width="6.42578125" style="13" bestFit="1" customWidth="1"/>
    <col min="1807" max="1807" width="7.42578125" style="13" customWidth="1"/>
    <col min="1808" max="1808" width="9" style="13" customWidth="1"/>
    <col min="1809" max="1809" width="6.42578125" style="13" bestFit="1" customWidth="1"/>
    <col min="1810" max="1810" width="6.5703125" style="13" bestFit="1" customWidth="1"/>
    <col min="1811" max="1811" width="10.140625" style="13" customWidth="1"/>
    <col min="1812" max="1812" width="6.42578125" style="13" bestFit="1" customWidth="1"/>
    <col min="1813" max="1813" width="7.42578125" style="13" customWidth="1"/>
    <col min="1814" max="1814" width="9.7109375" style="13" customWidth="1"/>
    <col min="1815" max="1816" width="10.42578125" style="13" bestFit="1" customWidth="1"/>
    <col min="1817" max="1817" width="9.7109375" style="13" bestFit="1" customWidth="1"/>
    <col min="1818" max="1818" width="7.7109375" style="13" customWidth="1"/>
    <col min="1819" max="1819" width="7" style="13" customWidth="1"/>
    <col min="1820" max="2048" width="9.140625" style="13"/>
    <col min="2049" max="2049" width="5.5703125" style="13" bestFit="1" customWidth="1"/>
    <col min="2050" max="2050" width="29.140625" style="13" customWidth="1"/>
    <col min="2051" max="2051" width="7.85546875" style="13" customWidth="1"/>
    <col min="2052" max="2052" width="6.7109375" style="13" customWidth="1"/>
    <col min="2053" max="2053" width="9.42578125" style="13" bestFit="1" customWidth="1"/>
    <col min="2054" max="2054" width="10.42578125" style="13" bestFit="1" customWidth="1"/>
    <col min="2055" max="2055" width="9.5703125" style="13" bestFit="1" customWidth="1"/>
    <col min="2056" max="2057" width="9.42578125" style="13" bestFit="1" customWidth="1"/>
    <col min="2058" max="2058" width="9.28515625" style="13" bestFit="1" customWidth="1"/>
    <col min="2059" max="2059" width="9.42578125" style="13" bestFit="1" customWidth="1"/>
    <col min="2060" max="2060" width="10.42578125" style="13" bestFit="1" customWidth="1"/>
    <col min="2061" max="2061" width="9.42578125" style="13" bestFit="1" customWidth="1"/>
    <col min="2062" max="2062" width="6.42578125" style="13" bestFit="1" customWidth="1"/>
    <col min="2063" max="2063" width="7.42578125" style="13" customWidth="1"/>
    <col min="2064" max="2064" width="9" style="13" customWidth="1"/>
    <col min="2065" max="2065" width="6.42578125" style="13" bestFit="1" customWidth="1"/>
    <col min="2066" max="2066" width="6.5703125" style="13" bestFit="1" customWidth="1"/>
    <col min="2067" max="2067" width="10.140625" style="13" customWidth="1"/>
    <col min="2068" max="2068" width="6.42578125" style="13" bestFit="1" customWidth="1"/>
    <col min="2069" max="2069" width="7.42578125" style="13" customWidth="1"/>
    <col min="2070" max="2070" width="9.7109375" style="13" customWidth="1"/>
    <col min="2071" max="2072" width="10.42578125" style="13" bestFit="1" customWidth="1"/>
    <col min="2073" max="2073" width="9.7109375" style="13" bestFit="1" customWidth="1"/>
    <col min="2074" max="2074" width="7.7109375" style="13" customWidth="1"/>
    <col min="2075" max="2075" width="7" style="13" customWidth="1"/>
    <col min="2076" max="2304" width="9.140625" style="13"/>
    <col min="2305" max="2305" width="5.5703125" style="13" bestFit="1" customWidth="1"/>
    <col min="2306" max="2306" width="29.140625" style="13" customWidth="1"/>
    <col min="2307" max="2307" width="7.85546875" style="13" customWidth="1"/>
    <col min="2308" max="2308" width="6.7109375" style="13" customWidth="1"/>
    <col min="2309" max="2309" width="9.42578125" style="13" bestFit="1" customWidth="1"/>
    <col min="2310" max="2310" width="10.42578125" style="13" bestFit="1" customWidth="1"/>
    <col min="2311" max="2311" width="9.5703125" style="13" bestFit="1" customWidth="1"/>
    <col min="2312" max="2313" width="9.42578125" style="13" bestFit="1" customWidth="1"/>
    <col min="2314" max="2314" width="9.28515625" style="13" bestFit="1" customWidth="1"/>
    <col min="2315" max="2315" width="9.42578125" style="13" bestFit="1" customWidth="1"/>
    <col min="2316" max="2316" width="10.42578125" style="13" bestFit="1" customWidth="1"/>
    <col min="2317" max="2317" width="9.42578125" style="13" bestFit="1" customWidth="1"/>
    <col min="2318" max="2318" width="6.42578125" style="13" bestFit="1" customWidth="1"/>
    <col min="2319" max="2319" width="7.42578125" style="13" customWidth="1"/>
    <col min="2320" max="2320" width="9" style="13" customWidth="1"/>
    <col min="2321" max="2321" width="6.42578125" style="13" bestFit="1" customWidth="1"/>
    <col min="2322" max="2322" width="6.5703125" style="13" bestFit="1" customWidth="1"/>
    <col min="2323" max="2323" width="10.140625" style="13" customWidth="1"/>
    <col min="2324" max="2324" width="6.42578125" style="13" bestFit="1" customWidth="1"/>
    <col min="2325" max="2325" width="7.42578125" style="13" customWidth="1"/>
    <col min="2326" max="2326" width="9.7109375" style="13" customWidth="1"/>
    <col min="2327" max="2328" width="10.42578125" style="13" bestFit="1" customWidth="1"/>
    <col min="2329" max="2329" width="9.7109375" style="13" bestFit="1" customWidth="1"/>
    <col min="2330" max="2330" width="7.7109375" style="13" customWidth="1"/>
    <col min="2331" max="2331" width="7" style="13" customWidth="1"/>
    <col min="2332" max="2560" width="9.140625" style="13"/>
    <col min="2561" max="2561" width="5.5703125" style="13" bestFit="1" customWidth="1"/>
    <col min="2562" max="2562" width="29.140625" style="13" customWidth="1"/>
    <col min="2563" max="2563" width="7.85546875" style="13" customWidth="1"/>
    <col min="2564" max="2564" width="6.7109375" style="13" customWidth="1"/>
    <col min="2565" max="2565" width="9.42578125" style="13" bestFit="1" customWidth="1"/>
    <col min="2566" max="2566" width="10.42578125" style="13" bestFit="1" customWidth="1"/>
    <col min="2567" max="2567" width="9.5703125" style="13" bestFit="1" customWidth="1"/>
    <col min="2568" max="2569" width="9.42578125" style="13" bestFit="1" customWidth="1"/>
    <col min="2570" max="2570" width="9.28515625" style="13" bestFit="1" customWidth="1"/>
    <col min="2571" max="2571" width="9.42578125" style="13" bestFit="1" customWidth="1"/>
    <col min="2572" max="2572" width="10.42578125" style="13" bestFit="1" customWidth="1"/>
    <col min="2573" max="2573" width="9.42578125" style="13" bestFit="1" customWidth="1"/>
    <col min="2574" max="2574" width="6.42578125" style="13" bestFit="1" customWidth="1"/>
    <col min="2575" max="2575" width="7.42578125" style="13" customWidth="1"/>
    <col min="2576" max="2576" width="9" style="13" customWidth="1"/>
    <col min="2577" max="2577" width="6.42578125" style="13" bestFit="1" customWidth="1"/>
    <col min="2578" max="2578" width="6.5703125" style="13" bestFit="1" customWidth="1"/>
    <col min="2579" max="2579" width="10.140625" style="13" customWidth="1"/>
    <col min="2580" max="2580" width="6.42578125" style="13" bestFit="1" customWidth="1"/>
    <col min="2581" max="2581" width="7.42578125" style="13" customWidth="1"/>
    <col min="2582" max="2582" width="9.7109375" style="13" customWidth="1"/>
    <col min="2583" max="2584" width="10.42578125" style="13" bestFit="1" customWidth="1"/>
    <col min="2585" max="2585" width="9.7109375" style="13" bestFit="1" customWidth="1"/>
    <col min="2586" max="2586" width="7.7109375" style="13" customWidth="1"/>
    <col min="2587" max="2587" width="7" style="13" customWidth="1"/>
    <col min="2588" max="2816" width="9.140625" style="13"/>
    <col min="2817" max="2817" width="5.5703125" style="13" bestFit="1" customWidth="1"/>
    <col min="2818" max="2818" width="29.140625" style="13" customWidth="1"/>
    <col min="2819" max="2819" width="7.85546875" style="13" customWidth="1"/>
    <col min="2820" max="2820" width="6.7109375" style="13" customWidth="1"/>
    <col min="2821" max="2821" width="9.42578125" style="13" bestFit="1" customWidth="1"/>
    <col min="2822" max="2822" width="10.42578125" style="13" bestFit="1" customWidth="1"/>
    <col min="2823" max="2823" width="9.5703125" style="13" bestFit="1" customWidth="1"/>
    <col min="2824" max="2825" width="9.42578125" style="13" bestFit="1" customWidth="1"/>
    <col min="2826" max="2826" width="9.28515625" style="13" bestFit="1" customWidth="1"/>
    <col min="2827" max="2827" width="9.42578125" style="13" bestFit="1" customWidth="1"/>
    <col min="2828" max="2828" width="10.42578125" style="13" bestFit="1" customWidth="1"/>
    <col min="2829" max="2829" width="9.42578125" style="13" bestFit="1" customWidth="1"/>
    <col min="2830" max="2830" width="6.42578125" style="13" bestFit="1" customWidth="1"/>
    <col min="2831" max="2831" width="7.42578125" style="13" customWidth="1"/>
    <col min="2832" max="2832" width="9" style="13" customWidth="1"/>
    <col min="2833" max="2833" width="6.42578125" style="13" bestFit="1" customWidth="1"/>
    <col min="2834" max="2834" width="6.5703125" style="13" bestFit="1" customWidth="1"/>
    <col min="2835" max="2835" width="10.140625" style="13" customWidth="1"/>
    <col min="2836" max="2836" width="6.42578125" style="13" bestFit="1" customWidth="1"/>
    <col min="2837" max="2837" width="7.42578125" style="13" customWidth="1"/>
    <col min="2838" max="2838" width="9.7109375" style="13" customWidth="1"/>
    <col min="2839" max="2840" width="10.42578125" style="13" bestFit="1" customWidth="1"/>
    <col min="2841" max="2841" width="9.7109375" style="13" bestFit="1" customWidth="1"/>
    <col min="2842" max="2842" width="7.7109375" style="13" customWidth="1"/>
    <col min="2843" max="2843" width="7" style="13" customWidth="1"/>
    <col min="2844" max="3072" width="9.140625" style="13"/>
    <col min="3073" max="3073" width="5.5703125" style="13" bestFit="1" customWidth="1"/>
    <col min="3074" max="3074" width="29.140625" style="13" customWidth="1"/>
    <col min="3075" max="3075" width="7.85546875" style="13" customWidth="1"/>
    <col min="3076" max="3076" width="6.7109375" style="13" customWidth="1"/>
    <col min="3077" max="3077" width="9.42578125" style="13" bestFit="1" customWidth="1"/>
    <col min="3078" max="3078" width="10.42578125" style="13" bestFit="1" customWidth="1"/>
    <col min="3079" max="3079" width="9.5703125" style="13" bestFit="1" customWidth="1"/>
    <col min="3080" max="3081" width="9.42578125" style="13" bestFit="1" customWidth="1"/>
    <col min="3082" max="3082" width="9.28515625" style="13" bestFit="1" customWidth="1"/>
    <col min="3083" max="3083" width="9.42578125" style="13" bestFit="1" customWidth="1"/>
    <col min="3084" max="3084" width="10.42578125" style="13" bestFit="1" customWidth="1"/>
    <col min="3085" max="3085" width="9.42578125" style="13" bestFit="1" customWidth="1"/>
    <col min="3086" max="3086" width="6.42578125" style="13" bestFit="1" customWidth="1"/>
    <col min="3087" max="3087" width="7.42578125" style="13" customWidth="1"/>
    <col min="3088" max="3088" width="9" style="13" customWidth="1"/>
    <col min="3089" max="3089" width="6.42578125" style="13" bestFit="1" customWidth="1"/>
    <col min="3090" max="3090" width="6.5703125" style="13" bestFit="1" customWidth="1"/>
    <col min="3091" max="3091" width="10.140625" style="13" customWidth="1"/>
    <col min="3092" max="3092" width="6.42578125" style="13" bestFit="1" customWidth="1"/>
    <col min="3093" max="3093" width="7.42578125" style="13" customWidth="1"/>
    <col min="3094" max="3094" width="9.7109375" style="13" customWidth="1"/>
    <col min="3095" max="3096" width="10.42578125" style="13" bestFit="1" customWidth="1"/>
    <col min="3097" max="3097" width="9.7109375" style="13" bestFit="1" customWidth="1"/>
    <col min="3098" max="3098" width="7.7109375" style="13" customWidth="1"/>
    <col min="3099" max="3099" width="7" style="13" customWidth="1"/>
    <col min="3100" max="3328" width="9.140625" style="13"/>
    <col min="3329" max="3329" width="5.5703125" style="13" bestFit="1" customWidth="1"/>
    <col min="3330" max="3330" width="29.140625" style="13" customWidth="1"/>
    <col min="3331" max="3331" width="7.85546875" style="13" customWidth="1"/>
    <col min="3332" max="3332" width="6.7109375" style="13" customWidth="1"/>
    <col min="3333" max="3333" width="9.42578125" style="13" bestFit="1" customWidth="1"/>
    <col min="3334" max="3334" width="10.42578125" style="13" bestFit="1" customWidth="1"/>
    <col min="3335" max="3335" width="9.5703125" style="13" bestFit="1" customWidth="1"/>
    <col min="3336" max="3337" width="9.42578125" style="13" bestFit="1" customWidth="1"/>
    <col min="3338" max="3338" width="9.28515625" style="13" bestFit="1" customWidth="1"/>
    <col min="3339" max="3339" width="9.42578125" style="13" bestFit="1" customWidth="1"/>
    <col min="3340" max="3340" width="10.42578125" style="13" bestFit="1" customWidth="1"/>
    <col min="3341" max="3341" width="9.42578125" style="13" bestFit="1" customWidth="1"/>
    <col min="3342" max="3342" width="6.42578125" style="13" bestFit="1" customWidth="1"/>
    <col min="3343" max="3343" width="7.42578125" style="13" customWidth="1"/>
    <col min="3344" max="3344" width="9" style="13" customWidth="1"/>
    <col min="3345" max="3345" width="6.42578125" style="13" bestFit="1" customWidth="1"/>
    <col min="3346" max="3346" width="6.5703125" style="13" bestFit="1" customWidth="1"/>
    <col min="3347" max="3347" width="10.140625" style="13" customWidth="1"/>
    <col min="3348" max="3348" width="6.42578125" style="13" bestFit="1" customWidth="1"/>
    <col min="3349" max="3349" width="7.42578125" style="13" customWidth="1"/>
    <col min="3350" max="3350" width="9.7109375" style="13" customWidth="1"/>
    <col min="3351" max="3352" width="10.42578125" style="13" bestFit="1" customWidth="1"/>
    <col min="3353" max="3353" width="9.7109375" style="13" bestFit="1" customWidth="1"/>
    <col min="3354" max="3354" width="7.7109375" style="13" customWidth="1"/>
    <col min="3355" max="3355" width="7" style="13" customWidth="1"/>
    <col min="3356" max="3584" width="9.140625" style="13"/>
    <col min="3585" max="3585" width="5.5703125" style="13" bestFit="1" customWidth="1"/>
    <col min="3586" max="3586" width="29.140625" style="13" customWidth="1"/>
    <col min="3587" max="3587" width="7.85546875" style="13" customWidth="1"/>
    <col min="3588" max="3588" width="6.7109375" style="13" customWidth="1"/>
    <col min="3589" max="3589" width="9.42578125" style="13" bestFit="1" customWidth="1"/>
    <col min="3590" max="3590" width="10.42578125" style="13" bestFit="1" customWidth="1"/>
    <col min="3591" max="3591" width="9.5703125" style="13" bestFit="1" customWidth="1"/>
    <col min="3592" max="3593" width="9.42578125" style="13" bestFit="1" customWidth="1"/>
    <col min="3594" max="3594" width="9.28515625" style="13" bestFit="1" customWidth="1"/>
    <col min="3595" max="3595" width="9.42578125" style="13" bestFit="1" customWidth="1"/>
    <col min="3596" max="3596" width="10.42578125" style="13" bestFit="1" customWidth="1"/>
    <col min="3597" max="3597" width="9.42578125" style="13" bestFit="1" customWidth="1"/>
    <col min="3598" max="3598" width="6.42578125" style="13" bestFit="1" customWidth="1"/>
    <col min="3599" max="3599" width="7.42578125" style="13" customWidth="1"/>
    <col min="3600" max="3600" width="9" style="13" customWidth="1"/>
    <col min="3601" max="3601" width="6.42578125" style="13" bestFit="1" customWidth="1"/>
    <col min="3602" max="3602" width="6.5703125" style="13" bestFit="1" customWidth="1"/>
    <col min="3603" max="3603" width="10.140625" style="13" customWidth="1"/>
    <col min="3604" max="3604" width="6.42578125" style="13" bestFit="1" customWidth="1"/>
    <col min="3605" max="3605" width="7.42578125" style="13" customWidth="1"/>
    <col min="3606" max="3606" width="9.7109375" style="13" customWidth="1"/>
    <col min="3607" max="3608" width="10.42578125" style="13" bestFit="1" customWidth="1"/>
    <col min="3609" max="3609" width="9.7109375" style="13" bestFit="1" customWidth="1"/>
    <col min="3610" max="3610" width="7.7109375" style="13" customWidth="1"/>
    <col min="3611" max="3611" width="7" style="13" customWidth="1"/>
    <col min="3612" max="3840" width="9.140625" style="13"/>
    <col min="3841" max="3841" width="5.5703125" style="13" bestFit="1" customWidth="1"/>
    <col min="3842" max="3842" width="29.140625" style="13" customWidth="1"/>
    <col min="3843" max="3843" width="7.85546875" style="13" customWidth="1"/>
    <col min="3844" max="3844" width="6.7109375" style="13" customWidth="1"/>
    <col min="3845" max="3845" width="9.42578125" style="13" bestFit="1" customWidth="1"/>
    <col min="3846" max="3846" width="10.42578125" style="13" bestFit="1" customWidth="1"/>
    <col min="3847" max="3847" width="9.5703125" style="13" bestFit="1" customWidth="1"/>
    <col min="3848" max="3849" width="9.42578125" style="13" bestFit="1" customWidth="1"/>
    <col min="3850" max="3850" width="9.28515625" style="13" bestFit="1" customWidth="1"/>
    <col min="3851" max="3851" width="9.42578125" style="13" bestFit="1" customWidth="1"/>
    <col min="3852" max="3852" width="10.42578125" style="13" bestFit="1" customWidth="1"/>
    <col min="3853" max="3853" width="9.42578125" style="13" bestFit="1" customWidth="1"/>
    <col min="3854" max="3854" width="6.42578125" style="13" bestFit="1" customWidth="1"/>
    <col min="3855" max="3855" width="7.42578125" style="13" customWidth="1"/>
    <col min="3856" max="3856" width="9" style="13" customWidth="1"/>
    <col min="3857" max="3857" width="6.42578125" style="13" bestFit="1" customWidth="1"/>
    <col min="3858" max="3858" width="6.5703125" style="13" bestFit="1" customWidth="1"/>
    <col min="3859" max="3859" width="10.140625" style="13" customWidth="1"/>
    <col min="3860" max="3860" width="6.42578125" style="13" bestFit="1" customWidth="1"/>
    <col min="3861" max="3861" width="7.42578125" style="13" customWidth="1"/>
    <col min="3862" max="3862" width="9.7109375" style="13" customWidth="1"/>
    <col min="3863" max="3864" width="10.42578125" style="13" bestFit="1" customWidth="1"/>
    <col min="3865" max="3865" width="9.7109375" style="13" bestFit="1" customWidth="1"/>
    <col min="3866" max="3866" width="7.7109375" style="13" customWidth="1"/>
    <col min="3867" max="3867" width="7" style="13" customWidth="1"/>
    <col min="3868" max="4096" width="9.140625" style="13"/>
    <col min="4097" max="4097" width="5.5703125" style="13" bestFit="1" customWidth="1"/>
    <col min="4098" max="4098" width="29.140625" style="13" customWidth="1"/>
    <col min="4099" max="4099" width="7.85546875" style="13" customWidth="1"/>
    <col min="4100" max="4100" width="6.7109375" style="13" customWidth="1"/>
    <col min="4101" max="4101" width="9.42578125" style="13" bestFit="1" customWidth="1"/>
    <col min="4102" max="4102" width="10.42578125" style="13" bestFit="1" customWidth="1"/>
    <col min="4103" max="4103" width="9.5703125" style="13" bestFit="1" customWidth="1"/>
    <col min="4104" max="4105" width="9.42578125" style="13" bestFit="1" customWidth="1"/>
    <col min="4106" max="4106" width="9.28515625" style="13" bestFit="1" customWidth="1"/>
    <col min="4107" max="4107" width="9.42578125" style="13" bestFit="1" customWidth="1"/>
    <col min="4108" max="4108" width="10.42578125" style="13" bestFit="1" customWidth="1"/>
    <col min="4109" max="4109" width="9.42578125" style="13" bestFit="1" customWidth="1"/>
    <col min="4110" max="4110" width="6.42578125" style="13" bestFit="1" customWidth="1"/>
    <col min="4111" max="4111" width="7.42578125" style="13" customWidth="1"/>
    <col min="4112" max="4112" width="9" style="13" customWidth="1"/>
    <col min="4113" max="4113" width="6.42578125" style="13" bestFit="1" customWidth="1"/>
    <col min="4114" max="4114" width="6.5703125" style="13" bestFit="1" customWidth="1"/>
    <col min="4115" max="4115" width="10.140625" style="13" customWidth="1"/>
    <col min="4116" max="4116" width="6.42578125" style="13" bestFit="1" customWidth="1"/>
    <col min="4117" max="4117" width="7.42578125" style="13" customWidth="1"/>
    <col min="4118" max="4118" width="9.7109375" style="13" customWidth="1"/>
    <col min="4119" max="4120" width="10.42578125" style="13" bestFit="1" customWidth="1"/>
    <col min="4121" max="4121" width="9.7109375" style="13" bestFit="1" customWidth="1"/>
    <col min="4122" max="4122" width="7.7109375" style="13" customWidth="1"/>
    <col min="4123" max="4123" width="7" style="13" customWidth="1"/>
    <col min="4124" max="4352" width="9.140625" style="13"/>
    <col min="4353" max="4353" width="5.5703125" style="13" bestFit="1" customWidth="1"/>
    <col min="4354" max="4354" width="29.140625" style="13" customWidth="1"/>
    <col min="4355" max="4355" width="7.85546875" style="13" customWidth="1"/>
    <col min="4356" max="4356" width="6.7109375" style="13" customWidth="1"/>
    <col min="4357" max="4357" width="9.42578125" style="13" bestFit="1" customWidth="1"/>
    <col min="4358" max="4358" width="10.42578125" style="13" bestFit="1" customWidth="1"/>
    <col min="4359" max="4359" width="9.5703125" style="13" bestFit="1" customWidth="1"/>
    <col min="4360" max="4361" width="9.42578125" style="13" bestFit="1" customWidth="1"/>
    <col min="4362" max="4362" width="9.28515625" style="13" bestFit="1" customWidth="1"/>
    <col min="4363" max="4363" width="9.42578125" style="13" bestFit="1" customWidth="1"/>
    <col min="4364" max="4364" width="10.42578125" style="13" bestFit="1" customWidth="1"/>
    <col min="4365" max="4365" width="9.42578125" style="13" bestFit="1" customWidth="1"/>
    <col min="4366" max="4366" width="6.42578125" style="13" bestFit="1" customWidth="1"/>
    <col min="4367" max="4367" width="7.42578125" style="13" customWidth="1"/>
    <col min="4368" max="4368" width="9" style="13" customWidth="1"/>
    <col min="4369" max="4369" width="6.42578125" style="13" bestFit="1" customWidth="1"/>
    <col min="4370" max="4370" width="6.5703125" style="13" bestFit="1" customWidth="1"/>
    <col min="4371" max="4371" width="10.140625" style="13" customWidth="1"/>
    <col min="4372" max="4372" width="6.42578125" style="13" bestFit="1" customWidth="1"/>
    <col min="4373" max="4373" width="7.42578125" style="13" customWidth="1"/>
    <col min="4374" max="4374" width="9.7109375" style="13" customWidth="1"/>
    <col min="4375" max="4376" width="10.42578125" style="13" bestFit="1" customWidth="1"/>
    <col min="4377" max="4377" width="9.7109375" style="13" bestFit="1" customWidth="1"/>
    <col min="4378" max="4378" width="7.7109375" style="13" customWidth="1"/>
    <col min="4379" max="4379" width="7" style="13" customWidth="1"/>
    <col min="4380" max="4608" width="9.140625" style="13"/>
    <col min="4609" max="4609" width="5.5703125" style="13" bestFit="1" customWidth="1"/>
    <col min="4610" max="4610" width="29.140625" style="13" customWidth="1"/>
    <col min="4611" max="4611" width="7.85546875" style="13" customWidth="1"/>
    <col min="4612" max="4612" width="6.7109375" style="13" customWidth="1"/>
    <col min="4613" max="4613" width="9.42578125" style="13" bestFit="1" customWidth="1"/>
    <col min="4614" max="4614" width="10.42578125" style="13" bestFit="1" customWidth="1"/>
    <col min="4615" max="4615" width="9.5703125" style="13" bestFit="1" customWidth="1"/>
    <col min="4616" max="4617" width="9.42578125" style="13" bestFit="1" customWidth="1"/>
    <col min="4618" max="4618" width="9.28515625" style="13" bestFit="1" customWidth="1"/>
    <col min="4619" max="4619" width="9.42578125" style="13" bestFit="1" customWidth="1"/>
    <col min="4620" max="4620" width="10.42578125" style="13" bestFit="1" customWidth="1"/>
    <col min="4621" max="4621" width="9.42578125" style="13" bestFit="1" customWidth="1"/>
    <col min="4622" max="4622" width="6.42578125" style="13" bestFit="1" customWidth="1"/>
    <col min="4623" max="4623" width="7.42578125" style="13" customWidth="1"/>
    <col min="4624" max="4624" width="9" style="13" customWidth="1"/>
    <col min="4625" max="4625" width="6.42578125" style="13" bestFit="1" customWidth="1"/>
    <col min="4626" max="4626" width="6.5703125" style="13" bestFit="1" customWidth="1"/>
    <col min="4627" max="4627" width="10.140625" style="13" customWidth="1"/>
    <col min="4628" max="4628" width="6.42578125" style="13" bestFit="1" customWidth="1"/>
    <col min="4629" max="4629" width="7.42578125" style="13" customWidth="1"/>
    <col min="4630" max="4630" width="9.7109375" style="13" customWidth="1"/>
    <col min="4631" max="4632" width="10.42578125" style="13" bestFit="1" customWidth="1"/>
    <col min="4633" max="4633" width="9.7109375" style="13" bestFit="1" customWidth="1"/>
    <col min="4634" max="4634" width="7.7109375" style="13" customWidth="1"/>
    <col min="4635" max="4635" width="7" style="13" customWidth="1"/>
    <col min="4636" max="4864" width="9.140625" style="13"/>
    <col min="4865" max="4865" width="5.5703125" style="13" bestFit="1" customWidth="1"/>
    <col min="4866" max="4866" width="29.140625" style="13" customWidth="1"/>
    <col min="4867" max="4867" width="7.85546875" style="13" customWidth="1"/>
    <col min="4868" max="4868" width="6.7109375" style="13" customWidth="1"/>
    <col min="4869" max="4869" width="9.42578125" style="13" bestFit="1" customWidth="1"/>
    <col min="4870" max="4870" width="10.42578125" style="13" bestFit="1" customWidth="1"/>
    <col min="4871" max="4871" width="9.5703125" style="13" bestFit="1" customWidth="1"/>
    <col min="4872" max="4873" width="9.42578125" style="13" bestFit="1" customWidth="1"/>
    <col min="4874" max="4874" width="9.28515625" style="13" bestFit="1" customWidth="1"/>
    <col min="4875" max="4875" width="9.42578125" style="13" bestFit="1" customWidth="1"/>
    <col min="4876" max="4876" width="10.42578125" style="13" bestFit="1" customWidth="1"/>
    <col min="4877" max="4877" width="9.42578125" style="13" bestFit="1" customWidth="1"/>
    <col min="4878" max="4878" width="6.42578125" style="13" bestFit="1" customWidth="1"/>
    <col min="4879" max="4879" width="7.42578125" style="13" customWidth="1"/>
    <col min="4880" max="4880" width="9" style="13" customWidth="1"/>
    <col min="4881" max="4881" width="6.42578125" style="13" bestFit="1" customWidth="1"/>
    <col min="4882" max="4882" width="6.5703125" style="13" bestFit="1" customWidth="1"/>
    <col min="4883" max="4883" width="10.140625" style="13" customWidth="1"/>
    <col min="4884" max="4884" width="6.42578125" style="13" bestFit="1" customWidth="1"/>
    <col min="4885" max="4885" width="7.42578125" style="13" customWidth="1"/>
    <col min="4886" max="4886" width="9.7109375" style="13" customWidth="1"/>
    <col min="4887" max="4888" width="10.42578125" style="13" bestFit="1" customWidth="1"/>
    <col min="4889" max="4889" width="9.7109375" style="13" bestFit="1" customWidth="1"/>
    <col min="4890" max="4890" width="7.7109375" style="13" customWidth="1"/>
    <col min="4891" max="4891" width="7" style="13" customWidth="1"/>
    <col min="4892" max="5120" width="9.140625" style="13"/>
    <col min="5121" max="5121" width="5.5703125" style="13" bestFit="1" customWidth="1"/>
    <col min="5122" max="5122" width="29.140625" style="13" customWidth="1"/>
    <col min="5123" max="5123" width="7.85546875" style="13" customWidth="1"/>
    <col min="5124" max="5124" width="6.7109375" style="13" customWidth="1"/>
    <col min="5125" max="5125" width="9.42578125" style="13" bestFit="1" customWidth="1"/>
    <col min="5126" max="5126" width="10.42578125" style="13" bestFit="1" customWidth="1"/>
    <col min="5127" max="5127" width="9.5703125" style="13" bestFit="1" customWidth="1"/>
    <col min="5128" max="5129" width="9.42578125" style="13" bestFit="1" customWidth="1"/>
    <col min="5130" max="5130" width="9.28515625" style="13" bestFit="1" customWidth="1"/>
    <col min="5131" max="5131" width="9.42578125" style="13" bestFit="1" customWidth="1"/>
    <col min="5132" max="5132" width="10.42578125" style="13" bestFit="1" customWidth="1"/>
    <col min="5133" max="5133" width="9.42578125" style="13" bestFit="1" customWidth="1"/>
    <col min="5134" max="5134" width="6.42578125" style="13" bestFit="1" customWidth="1"/>
    <col min="5135" max="5135" width="7.42578125" style="13" customWidth="1"/>
    <col min="5136" max="5136" width="9" style="13" customWidth="1"/>
    <col min="5137" max="5137" width="6.42578125" style="13" bestFit="1" customWidth="1"/>
    <col min="5138" max="5138" width="6.5703125" style="13" bestFit="1" customWidth="1"/>
    <col min="5139" max="5139" width="10.140625" style="13" customWidth="1"/>
    <col min="5140" max="5140" width="6.42578125" style="13" bestFit="1" customWidth="1"/>
    <col min="5141" max="5141" width="7.42578125" style="13" customWidth="1"/>
    <col min="5142" max="5142" width="9.7109375" style="13" customWidth="1"/>
    <col min="5143" max="5144" width="10.42578125" style="13" bestFit="1" customWidth="1"/>
    <col min="5145" max="5145" width="9.7109375" style="13" bestFit="1" customWidth="1"/>
    <col min="5146" max="5146" width="7.7109375" style="13" customWidth="1"/>
    <col min="5147" max="5147" width="7" style="13" customWidth="1"/>
    <col min="5148" max="5376" width="9.140625" style="13"/>
    <col min="5377" max="5377" width="5.5703125" style="13" bestFit="1" customWidth="1"/>
    <col min="5378" max="5378" width="29.140625" style="13" customWidth="1"/>
    <col min="5379" max="5379" width="7.85546875" style="13" customWidth="1"/>
    <col min="5380" max="5380" width="6.7109375" style="13" customWidth="1"/>
    <col min="5381" max="5381" width="9.42578125" style="13" bestFit="1" customWidth="1"/>
    <col min="5382" max="5382" width="10.42578125" style="13" bestFit="1" customWidth="1"/>
    <col min="5383" max="5383" width="9.5703125" style="13" bestFit="1" customWidth="1"/>
    <col min="5384" max="5385" width="9.42578125" style="13" bestFit="1" customWidth="1"/>
    <col min="5386" max="5386" width="9.28515625" style="13" bestFit="1" customWidth="1"/>
    <col min="5387" max="5387" width="9.42578125" style="13" bestFit="1" customWidth="1"/>
    <col min="5388" max="5388" width="10.42578125" style="13" bestFit="1" customWidth="1"/>
    <col min="5389" max="5389" width="9.42578125" style="13" bestFit="1" customWidth="1"/>
    <col min="5390" max="5390" width="6.42578125" style="13" bestFit="1" customWidth="1"/>
    <col min="5391" max="5391" width="7.42578125" style="13" customWidth="1"/>
    <col min="5392" max="5392" width="9" style="13" customWidth="1"/>
    <col min="5393" max="5393" width="6.42578125" style="13" bestFit="1" customWidth="1"/>
    <col min="5394" max="5394" width="6.5703125" style="13" bestFit="1" customWidth="1"/>
    <col min="5395" max="5395" width="10.140625" style="13" customWidth="1"/>
    <col min="5396" max="5396" width="6.42578125" style="13" bestFit="1" customWidth="1"/>
    <col min="5397" max="5397" width="7.42578125" style="13" customWidth="1"/>
    <col min="5398" max="5398" width="9.7109375" style="13" customWidth="1"/>
    <col min="5399" max="5400" width="10.42578125" style="13" bestFit="1" customWidth="1"/>
    <col min="5401" max="5401" width="9.7109375" style="13" bestFit="1" customWidth="1"/>
    <col min="5402" max="5402" width="7.7109375" style="13" customWidth="1"/>
    <col min="5403" max="5403" width="7" style="13" customWidth="1"/>
    <col min="5404" max="5632" width="9.140625" style="13"/>
    <col min="5633" max="5633" width="5.5703125" style="13" bestFit="1" customWidth="1"/>
    <col min="5634" max="5634" width="29.140625" style="13" customWidth="1"/>
    <col min="5635" max="5635" width="7.85546875" style="13" customWidth="1"/>
    <col min="5636" max="5636" width="6.7109375" style="13" customWidth="1"/>
    <col min="5637" max="5637" width="9.42578125" style="13" bestFit="1" customWidth="1"/>
    <col min="5638" max="5638" width="10.42578125" style="13" bestFit="1" customWidth="1"/>
    <col min="5639" max="5639" width="9.5703125" style="13" bestFit="1" customWidth="1"/>
    <col min="5640" max="5641" width="9.42578125" style="13" bestFit="1" customWidth="1"/>
    <col min="5642" max="5642" width="9.28515625" style="13" bestFit="1" customWidth="1"/>
    <col min="5643" max="5643" width="9.42578125" style="13" bestFit="1" customWidth="1"/>
    <col min="5644" max="5644" width="10.42578125" style="13" bestFit="1" customWidth="1"/>
    <col min="5645" max="5645" width="9.42578125" style="13" bestFit="1" customWidth="1"/>
    <col min="5646" max="5646" width="6.42578125" style="13" bestFit="1" customWidth="1"/>
    <col min="5647" max="5647" width="7.42578125" style="13" customWidth="1"/>
    <col min="5648" max="5648" width="9" style="13" customWidth="1"/>
    <col min="5649" max="5649" width="6.42578125" style="13" bestFit="1" customWidth="1"/>
    <col min="5650" max="5650" width="6.5703125" style="13" bestFit="1" customWidth="1"/>
    <col min="5651" max="5651" width="10.140625" style="13" customWidth="1"/>
    <col min="5652" max="5652" width="6.42578125" style="13" bestFit="1" customWidth="1"/>
    <col min="5653" max="5653" width="7.42578125" style="13" customWidth="1"/>
    <col min="5654" max="5654" width="9.7109375" style="13" customWidth="1"/>
    <col min="5655" max="5656" width="10.42578125" style="13" bestFit="1" customWidth="1"/>
    <col min="5657" max="5657" width="9.7109375" style="13" bestFit="1" customWidth="1"/>
    <col min="5658" max="5658" width="7.7109375" style="13" customWidth="1"/>
    <col min="5659" max="5659" width="7" style="13" customWidth="1"/>
    <col min="5660" max="5888" width="9.140625" style="13"/>
    <col min="5889" max="5889" width="5.5703125" style="13" bestFit="1" customWidth="1"/>
    <col min="5890" max="5890" width="29.140625" style="13" customWidth="1"/>
    <col min="5891" max="5891" width="7.85546875" style="13" customWidth="1"/>
    <col min="5892" max="5892" width="6.7109375" style="13" customWidth="1"/>
    <col min="5893" max="5893" width="9.42578125" style="13" bestFit="1" customWidth="1"/>
    <col min="5894" max="5894" width="10.42578125" style="13" bestFit="1" customWidth="1"/>
    <col min="5895" max="5895" width="9.5703125" style="13" bestFit="1" customWidth="1"/>
    <col min="5896" max="5897" width="9.42578125" style="13" bestFit="1" customWidth="1"/>
    <col min="5898" max="5898" width="9.28515625" style="13" bestFit="1" customWidth="1"/>
    <col min="5899" max="5899" width="9.42578125" style="13" bestFit="1" customWidth="1"/>
    <col min="5900" max="5900" width="10.42578125" style="13" bestFit="1" customWidth="1"/>
    <col min="5901" max="5901" width="9.42578125" style="13" bestFit="1" customWidth="1"/>
    <col min="5902" max="5902" width="6.42578125" style="13" bestFit="1" customWidth="1"/>
    <col min="5903" max="5903" width="7.42578125" style="13" customWidth="1"/>
    <col min="5904" max="5904" width="9" style="13" customWidth="1"/>
    <col min="5905" max="5905" width="6.42578125" style="13" bestFit="1" customWidth="1"/>
    <col min="5906" max="5906" width="6.5703125" style="13" bestFit="1" customWidth="1"/>
    <col min="5907" max="5907" width="10.140625" style="13" customWidth="1"/>
    <col min="5908" max="5908" width="6.42578125" style="13" bestFit="1" customWidth="1"/>
    <col min="5909" max="5909" width="7.42578125" style="13" customWidth="1"/>
    <col min="5910" max="5910" width="9.7109375" style="13" customWidth="1"/>
    <col min="5911" max="5912" width="10.42578125" style="13" bestFit="1" customWidth="1"/>
    <col min="5913" max="5913" width="9.7109375" style="13" bestFit="1" customWidth="1"/>
    <col min="5914" max="5914" width="7.7109375" style="13" customWidth="1"/>
    <col min="5915" max="5915" width="7" style="13" customWidth="1"/>
    <col min="5916" max="6144" width="9.140625" style="13"/>
    <col min="6145" max="6145" width="5.5703125" style="13" bestFit="1" customWidth="1"/>
    <col min="6146" max="6146" width="29.140625" style="13" customWidth="1"/>
    <col min="6147" max="6147" width="7.85546875" style="13" customWidth="1"/>
    <col min="6148" max="6148" width="6.7109375" style="13" customWidth="1"/>
    <col min="6149" max="6149" width="9.42578125" style="13" bestFit="1" customWidth="1"/>
    <col min="6150" max="6150" width="10.42578125" style="13" bestFit="1" customWidth="1"/>
    <col min="6151" max="6151" width="9.5703125" style="13" bestFit="1" customWidth="1"/>
    <col min="6152" max="6153" width="9.42578125" style="13" bestFit="1" customWidth="1"/>
    <col min="6154" max="6154" width="9.28515625" style="13" bestFit="1" customWidth="1"/>
    <col min="6155" max="6155" width="9.42578125" style="13" bestFit="1" customWidth="1"/>
    <col min="6156" max="6156" width="10.42578125" style="13" bestFit="1" customWidth="1"/>
    <col min="6157" max="6157" width="9.42578125" style="13" bestFit="1" customWidth="1"/>
    <col min="6158" max="6158" width="6.42578125" style="13" bestFit="1" customWidth="1"/>
    <col min="6159" max="6159" width="7.42578125" style="13" customWidth="1"/>
    <col min="6160" max="6160" width="9" style="13" customWidth="1"/>
    <col min="6161" max="6161" width="6.42578125" style="13" bestFit="1" customWidth="1"/>
    <col min="6162" max="6162" width="6.5703125" style="13" bestFit="1" customWidth="1"/>
    <col min="6163" max="6163" width="10.140625" style="13" customWidth="1"/>
    <col min="6164" max="6164" width="6.42578125" style="13" bestFit="1" customWidth="1"/>
    <col min="6165" max="6165" width="7.42578125" style="13" customWidth="1"/>
    <col min="6166" max="6166" width="9.7109375" style="13" customWidth="1"/>
    <col min="6167" max="6168" width="10.42578125" style="13" bestFit="1" customWidth="1"/>
    <col min="6169" max="6169" width="9.7109375" style="13" bestFit="1" customWidth="1"/>
    <col min="6170" max="6170" width="7.7109375" style="13" customWidth="1"/>
    <col min="6171" max="6171" width="7" style="13" customWidth="1"/>
    <col min="6172" max="6400" width="9.140625" style="13"/>
    <col min="6401" max="6401" width="5.5703125" style="13" bestFit="1" customWidth="1"/>
    <col min="6402" max="6402" width="29.140625" style="13" customWidth="1"/>
    <col min="6403" max="6403" width="7.85546875" style="13" customWidth="1"/>
    <col min="6404" max="6404" width="6.7109375" style="13" customWidth="1"/>
    <col min="6405" max="6405" width="9.42578125" style="13" bestFit="1" customWidth="1"/>
    <col min="6406" max="6406" width="10.42578125" style="13" bestFit="1" customWidth="1"/>
    <col min="6407" max="6407" width="9.5703125" style="13" bestFit="1" customWidth="1"/>
    <col min="6408" max="6409" width="9.42578125" style="13" bestFit="1" customWidth="1"/>
    <col min="6410" max="6410" width="9.28515625" style="13" bestFit="1" customWidth="1"/>
    <col min="6411" max="6411" width="9.42578125" style="13" bestFit="1" customWidth="1"/>
    <col min="6412" max="6412" width="10.42578125" style="13" bestFit="1" customWidth="1"/>
    <col min="6413" max="6413" width="9.42578125" style="13" bestFit="1" customWidth="1"/>
    <col min="6414" max="6414" width="6.42578125" style="13" bestFit="1" customWidth="1"/>
    <col min="6415" max="6415" width="7.42578125" style="13" customWidth="1"/>
    <col min="6416" max="6416" width="9" style="13" customWidth="1"/>
    <col min="6417" max="6417" width="6.42578125" style="13" bestFit="1" customWidth="1"/>
    <col min="6418" max="6418" width="6.5703125" style="13" bestFit="1" customWidth="1"/>
    <col min="6419" max="6419" width="10.140625" style="13" customWidth="1"/>
    <col min="6420" max="6420" width="6.42578125" style="13" bestFit="1" customWidth="1"/>
    <col min="6421" max="6421" width="7.42578125" style="13" customWidth="1"/>
    <col min="6422" max="6422" width="9.7109375" style="13" customWidth="1"/>
    <col min="6423" max="6424" width="10.42578125" style="13" bestFit="1" customWidth="1"/>
    <col min="6425" max="6425" width="9.7109375" style="13" bestFit="1" customWidth="1"/>
    <col min="6426" max="6426" width="7.7109375" style="13" customWidth="1"/>
    <col min="6427" max="6427" width="7" style="13" customWidth="1"/>
    <col min="6428" max="6656" width="9.140625" style="13"/>
    <col min="6657" max="6657" width="5.5703125" style="13" bestFit="1" customWidth="1"/>
    <col min="6658" max="6658" width="29.140625" style="13" customWidth="1"/>
    <col min="6659" max="6659" width="7.85546875" style="13" customWidth="1"/>
    <col min="6660" max="6660" width="6.7109375" style="13" customWidth="1"/>
    <col min="6661" max="6661" width="9.42578125" style="13" bestFit="1" customWidth="1"/>
    <col min="6662" max="6662" width="10.42578125" style="13" bestFit="1" customWidth="1"/>
    <col min="6663" max="6663" width="9.5703125" style="13" bestFit="1" customWidth="1"/>
    <col min="6664" max="6665" width="9.42578125" style="13" bestFit="1" customWidth="1"/>
    <col min="6666" max="6666" width="9.28515625" style="13" bestFit="1" customWidth="1"/>
    <col min="6667" max="6667" width="9.42578125" style="13" bestFit="1" customWidth="1"/>
    <col min="6668" max="6668" width="10.42578125" style="13" bestFit="1" customWidth="1"/>
    <col min="6669" max="6669" width="9.42578125" style="13" bestFit="1" customWidth="1"/>
    <col min="6670" max="6670" width="6.42578125" style="13" bestFit="1" customWidth="1"/>
    <col min="6671" max="6671" width="7.42578125" style="13" customWidth="1"/>
    <col min="6672" max="6672" width="9" style="13" customWidth="1"/>
    <col min="6673" max="6673" width="6.42578125" style="13" bestFit="1" customWidth="1"/>
    <col min="6674" max="6674" width="6.5703125" style="13" bestFit="1" customWidth="1"/>
    <col min="6675" max="6675" width="10.140625" style="13" customWidth="1"/>
    <col min="6676" max="6676" width="6.42578125" style="13" bestFit="1" customWidth="1"/>
    <col min="6677" max="6677" width="7.42578125" style="13" customWidth="1"/>
    <col min="6678" max="6678" width="9.7109375" style="13" customWidth="1"/>
    <col min="6679" max="6680" width="10.42578125" style="13" bestFit="1" customWidth="1"/>
    <col min="6681" max="6681" width="9.7109375" style="13" bestFit="1" customWidth="1"/>
    <col min="6682" max="6682" width="7.7109375" style="13" customWidth="1"/>
    <col min="6683" max="6683" width="7" style="13" customWidth="1"/>
    <col min="6684" max="6912" width="9.140625" style="13"/>
    <col min="6913" max="6913" width="5.5703125" style="13" bestFit="1" customWidth="1"/>
    <col min="6914" max="6914" width="29.140625" style="13" customWidth="1"/>
    <col min="6915" max="6915" width="7.85546875" style="13" customWidth="1"/>
    <col min="6916" max="6916" width="6.7109375" style="13" customWidth="1"/>
    <col min="6917" max="6917" width="9.42578125" style="13" bestFit="1" customWidth="1"/>
    <col min="6918" max="6918" width="10.42578125" style="13" bestFit="1" customWidth="1"/>
    <col min="6919" max="6919" width="9.5703125" style="13" bestFit="1" customWidth="1"/>
    <col min="6920" max="6921" width="9.42578125" style="13" bestFit="1" customWidth="1"/>
    <col min="6922" max="6922" width="9.28515625" style="13" bestFit="1" customWidth="1"/>
    <col min="6923" max="6923" width="9.42578125" style="13" bestFit="1" customWidth="1"/>
    <col min="6924" max="6924" width="10.42578125" style="13" bestFit="1" customWidth="1"/>
    <col min="6925" max="6925" width="9.42578125" style="13" bestFit="1" customWidth="1"/>
    <col min="6926" max="6926" width="6.42578125" style="13" bestFit="1" customWidth="1"/>
    <col min="6927" max="6927" width="7.42578125" style="13" customWidth="1"/>
    <col min="6928" max="6928" width="9" style="13" customWidth="1"/>
    <col min="6929" max="6929" width="6.42578125" style="13" bestFit="1" customWidth="1"/>
    <col min="6930" max="6930" width="6.5703125" style="13" bestFit="1" customWidth="1"/>
    <col min="6931" max="6931" width="10.140625" style="13" customWidth="1"/>
    <col min="6932" max="6932" width="6.42578125" style="13" bestFit="1" customWidth="1"/>
    <col min="6933" max="6933" width="7.42578125" style="13" customWidth="1"/>
    <col min="6934" max="6934" width="9.7109375" style="13" customWidth="1"/>
    <col min="6935" max="6936" width="10.42578125" style="13" bestFit="1" customWidth="1"/>
    <col min="6937" max="6937" width="9.7109375" style="13" bestFit="1" customWidth="1"/>
    <col min="6938" max="6938" width="7.7109375" style="13" customWidth="1"/>
    <col min="6939" max="6939" width="7" style="13" customWidth="1"/>
    <col min="6940" max="7168" width="9.140625" style="13"/>
    <col min="7169" max="7169" width="5.5703125" style="13" bestFit="1" customWidth="1"/>
    <col min="7170" max="7170" width="29.140625" style="13" customWidth="1"/>
    <col min="7171" max="7171" width="7.85546875" style="13" customWidth="1"/>
    <col min="7172" max="7172" width="6.7109375" style="13" customWidth="1"/>
    <col min="7173" max="7173" width="9.42578125" style="13" bestFit="1" customWidth="1"/>
    <col min="7174" max="7174" width="10.42578125" style="13" bestFit="1" customWidth="1"/>
    <col min="7175" max="7175" width="9.5703125" style="13" bestFit="1" customWidth="1"/>
    <col min="7176" max="7177" width="9.42578125" style="13" bestFit="1" customWidth="1"/>
    <col min="7178" max="7178" width="9.28515625" style="13" bestFit="1" customWidth="1"/>
    <col min="7179" max="7179" width="9.42578125" style="13" bestFit="1" customWidth="1"/>
    <col min="7180" max="7180" width="10.42578125" style="13" bestFit="1" customWidth="1"/>
    <col min="7181" max="7181" width="9.42578125" style="13" bestFit="1" customWidth="1"/>
    <col min="7182" max="7182" width="6.42578125" style="13" bestFit="1" customWidth="1"/>
    <col min="7183" max="7183" width="7.42578125" style="13" customWidth="1"/>
    <col min="7184" max="7184" width="9" style="13" customWidth="1"/>
    <col min="7185" max="7185" width="6.42578125" style="13" bestFit="1" customWidth="1"/>
    <col min="7186" max="7186" width="6.5703125" style="13" bestFit="1" customWidth="1"/>
    <col min="7187" max="7187" width="10.140625" style="13" customWidth="1"/>
    <col min="7188" max="7188" width="6.42578125" style="13" bestFit="1" customWidth="1"/>
    <col min="7189" max="7189" width="7.42578125" style="13" customWidth="1"/>
    <col min="7190" max="7190" width="9.7109375" style="13" customWidth="1"/>
    <col min="7191" max="7192" width="10.42578125" style="13" bestFit="1" customWidth="1"/>
    <col min="7193" max="7193" width="9.7109375" style="13" bestFit="1" customWidth="1"/>
    <col min="7194" max="7194" width="7.7109375" style="13" customWidth="1"/>
    <col min="7195" max="7195" width="7" style="13" customWidth="1"/>
    <col min="7196" max="7424" width="9.140625" style="13"/>
    <col min="7425" max="7425" width="5.5703125" style="13" bestFit="1" customWidth="1"/>
    <col min="7426" max="7426" width="29.140625" style="13" customWidth="1"/>
    <col min="7427" max="7427" width="7.85546875" style="13" customWidth="1"/>
    <col min="7428" max="7428" width="6.7109375" style="13" customWidth="1"/>
    <col min="7429" max="7429" width="9.42578125" style="13" bestFit="1" customWidth="1"/>
    <col min="7430" max="7430" width="10.42578125" style="13" bestFit="1" customWidth="1"/>
    <col min="7431" max="7431" width="9.5703125" style="13" bestFit="1" customWidth="1"/>
    <col min="7432" max="7433" width="9.42578125" style="13" bestFit="1" customWidth="1"/>
    <col min="7434" max="7434" width="9.28515625" style="13" bestFit="1" customWidth="1"/>
    <col min="7435" max="7435" width="9.42578125" style="13" bestFit="1" customWidth="1"/>
    <col min="7436" max="7436" width="10.42578125" style="13" bestFit="1" customWidth="1"/>
    <col min="7437" max="7437" width="9.42578125" style="13" bestFit="1" customWidth="1"/>
    <col min="7438" max="7438" width="6.42578125" style="13" bestFit="1" customWidth="1"/>
    <col min="7439" max="7439" width="7.42578125" style="13" customWidth="1"/>
    <col min="7440" max="7440" width="9" style="13" customWidth="1"/>
    <col min="7441" max="7441" width="6.42578125" style="13" bestFit="1" customWidth="1"/>
    <col min="7442" max="7442" width="6.5703125" style="13" bestFit="1" customWidth="1"/>
    <col min="7443" max="7443" width="10.140625" style="13" customWidth="1"/>
    <col min="7444" max="7444" width="6.42578125" style="13" bestFit="1" customWidth="1"/>
    <col min="7445" max="7445" width="7.42578125" style="13" customWidth="1"/>
    <col min="7446" max="7446" width="9.7109375" style="13" customWidth="1"/>
    <col min="7447" max="7448" width="10.42578125" style="13" bestFit="1" customWidth="1"/>
    <col min="7449" max="7449" width="9.7109375" style="13" bestFit="1" customWidth="1"/>
    <col min="7450" max="7450" width="7.7109375" style="13" customWidth="1"/>
    <col min="7451" max="7451" width="7" style="13" customWidth="1"/>
    <col min="7452" max="7680" width="9.140625" style="13"/>
    <col min="7681" max="7681" width="5.5703125" style="13" bestFit="1" customWidth="1"/>
    <col min="7682" max="7682" width="29.140625" style="13" customWidth="1"/>
    <col min="7683" max="7683" width="7.85546875" style="13" customWidth="1"/>
    <col min="7684" max="7684" width="6.7109375" style="13" customWidth="1"/>
    <col min="7685" max="7685" width="9.42578125" style="13" bestFit="1" customWidth="1"/>
    <col min="7686" max="7686" width="10.42578125" style="13" bestFit="1" customWidth="1"/>
    <col min="7687" max="7687" width="9.5703125" style="13" bestFit="1" customWidth="1"/>
    <col min="7688" max="7689" width="9.42578125" style="13" bestFit="1" customWidth="1"/>
    <col min="7690" max="7690" width="9.28515625" style="13" bestFit="1" customWidth="1"/>
    <col min="7691" max="7691" width="9.42578125" style="13" bestFit="1" customWidth="1"/>
    <col min="7692" max="7692" width="10.42578125" style="13" bestFit="1" customWidth="1"/>
    <col min="7693" max="7693" width="9.42578125" style="13" bestFit="1" customWidth="1"/>
    <col min="7694" max="7694" width="6.42578125" style="13" bestFit="1" customWidth="1"/>
    <col min="7695" max="7695" width="7.42578125" style="13" customWidth="1"/>
    <col min="7696" max="7696" width="9" style="13" customWidth="1"/>
    <col min="7697" max="7697" width="6.42578125" style="13" bestFit="1" customWidth="1"/>
    <col min="7698" max="7698" width="6.5703125" style="13" bestFit="1" customWidth="1"/>
    <col min="7699" max="7699" width="10.140625" style="13" customWidth="1"/>
    <col min="7700" max="7700" width="6.42578125" style="13" bestFit="1" customWidth="1"/>
    <col min="7701" max="7701" width="7.42578125" style="13" customWidth="1"/>
    <col min="7702" max="7702" width="9.7109375" style="13" customWidth="1"/>
    <col min="7703" max="7704" width="10.42578125" style="13" bestFit="1" customWidth="1"/>
    <col min="7705" max="7705" width="9.7109375" style="13" bestFit="1" customWidth="1"/>
    <col min="7706" max="7706" width="7.7109375" style="13" customWidth="1"/>
    <col min="7707" max="7707" width="7" style="13" customWidth="1"/>
    <col min="7708" max="7936" width="9.140625" style="13"/>
    <col min="7937" max="7937" width="5.5703125" style="13" bestFit="1" customWidth="1"/>
    <col min="7938" max="7938" width="29.140625" style="13" customWidth="1"/>
    <col min="7939" max="7939" width="7.85546875" style="13" customWidth="1"/>
    <col min="7940" max="7940" width="6.7109375" style="13" customWidth="1"/>
    <col min="7941" max="7941" width="9.42578125" style="13" bestFit="1" customWidth="1"/>
    <col min="7942" max="7942" width="10.42578125" style="13" bestFit="1" customWidth="1"/>
    <col min="7943" max="7943" width="9.5703125" style="13" bestFit="1" customWidth="1"/>
    <col min="7944" max="7945" width="9.42578125" style="13" bestFit="1" customWidth="1"/>
    <col min="7946" max="7946" width="9.28515625" style="13" bestFit="1" customWidth="1"/>
    <col min="7947" max="7947" width="9.42578125" style="13" bestFit="1" customWidth="1"/>
    <col min="7948" max="7948" width="10.42578125" style="13" bestFit="1" customWidth="1"/>
    <col min="7949" max="7949" width="9.42578125" style="13" bestFit="1" customWidth="1"/>
    <col min="7950" max="7950" width="6.42578125" style="13" bestFit="1" customWidth="1"/>
    <col min="7951" max="7951" width="7.42578125" style="13" customWidth="1"/>
    <col min="7952" max="7952" width="9" style="13" customWidth="1"/>
    <col min="7953" max="7953" width="6.42578125" style="13" bestFit="1" customWidth="1"/>
    <col min="7954" max="7954" width="6.5703125" style="13" bestFit="1" customWidth="1"/>
    <col min="7955" max="7955" width="10.140625" style="13" customWidth="1"/>
    <col min="7956" max="7956" width="6.42578125" style="13" bestFit="1" customWidth="1"/>
    <col min="7957" max="7957" width="7.42578125" style="13" customWidth="1"/>
    <col min="7958" max="7958" width="9.7109375" style="13" customWidth="1"/>
    <col min="7959" max="7960" width="10.42578125" style="13" bestFit="1" customWidth="1"/>
    <col min="7961" max="7961" width="9.7109375" style="13" bestFit="1" customWidth="1"/>
    <col min="7962" max="7962" width="7.7109375" style="13" customWidth="1"/>
    <col min="7963" max="7963" width="7" style="13" customWidth="1"/>
    <col min="7964" max="8192" width="9.140625" style="13"/>
    <col min="8193" max="8193" width="5.5703125" style="13" bestFit="1" customWidth="1"/>
    <col min="8194" max="8194" width="29.140625" style="13" customWidth="1"/>
    <col min="8195" max="8195" width="7.85546875" style="13" customWidth="1"/>
    <col min="8196" max="8196" width="6.7109375" style="13" customWidth="1"/>
    <col min="8197" max="8197" width="9.42578125" style="13" bestFit="1" customWidth="1"/>
    <col min="8198" max="8198" width="10.42578125" style="13" bestFit="1" customWidth="1"/>
    <col min="8199" max="8199" width="9.5703125" style="13" bestFit="1" customWidth="1"/>
    <col min="8200" max="8201" width="9.42578125" style="13" bestFit="1" customWidth="1"/>
    <col min="8202" max="8202" width="9.28515625" style="13" bestFit="1" customWidth="1"/>
    <col min="8203" max="8203" width="9.42578125" style="13" bestFit="1" customWidth="1"/>
    <col min="8204" max="8204" width="10.42578125" style="13" bestFit="1" customWidth="1"/>
    <col min="8205" max="8205" width="9.42578125" style="13" bestFit="1" customWidth="1"/>
    <col min="8206" max="8206" width="6.42578125" style="13" bestFit="1" customWidth="1"/>
    <col min="8207" max="8207" width="7.42578125" style="13" customWidth="1"/>
    <col min="8208" max="8208" width="9" style="13" customWidth="1"/>
    <col min="8209" max="8209" width="6.42578125" style="13" bestFit="1" customWidth="1"/>
    <col min="8210" max="8210" width="6.5703125" style="13" bestFit="1" customWidth="1"/>
    <col min="8211" max="8211" width="10.140625" style="13" customWidth="1"/>
    <col min="8212" max="8212" width="6.42578125" style="13" bestFit="1" customWidth="1"/>
    <col min="8213" max="8213" width="7.42578125" style="13" customWidth="1"/>
    <col min="8214" max="8214" width="9.7109375" style="13" customWidth="1"/>
    <col min="8215" max="8216" width="10.42578125" style="13" bestFit="1" customWidth="1"/>
    <col min="8217" max="8217" width="9.7109375" style="13" bestFit="1" customWidth="1"/>
    <col min="8218" max="8218" width="7.7109375" style="13" customWidth="1"/>
    <col min="8219" max="8219" width="7" style="13" customWidth="1"/>
    <col min="8220" max="8448" width="9.140625" style="13"/>
    <col min="8449" max="8449" width="5.5703125" style="13" bestFit="1" customWidth="1"/>
    <col min="8450" max="8450" width="29.140625" style="13" customWidth="1"/>
    <col min="8451" max="8451" width="7.85546875" style="13" customWidth="1"/>
    <col min="8452" max="8452" width="6.7109375" style="13" customWidth="1"/>
    <col min="8453" max="8453" width="9.42578125" style="13" bestFit="1" customWidth="1"/>
    <col min="8454" max="8454" width="10.42578125" style="13" bestFit="1" customWidth="1"/>
    <col min="8455" max="8455" width="9.5703125" style="13" bestFit="1" customWidth="1"/>
    <col min="8456" max="8457" width="9.42578125" style="13" bestFit="1" customWidth="1"/>
    <col min="8458" max="8458" width="9.28515625" style="13" bestFit="1" customWidth="1"/>
    <col min="8459" max="8459" width="9.42578125" style="13" bestFit="1" customWidth="1"/>
    <col min="8460" max="8460" width="10.42578125" style="13" bestFit="1" customWidth="1"/>
    <col min="8461" max="8461" width="9.42578125" style="13" bestFit="1" customWidth="1"/>
    <col min="8462" max="8462" width="6.42578125" style="13" bestFit="1" customWidth="1"/>
    <col min="8463" max="8463" width="7.42578125" style="13" customWidth="1"/>
    <col min="8464" max="8464" width="9" style="13" customWidth="1"/>
    <col min="8465" max="8465" width="6.42578125" style="13" bestFit="1" customWidth="1"/>
    <col min="8466" max="8466" width="6.5703125" style="13" bestFit="1" customWidth="1"/>
    <col min="8467" max="8467" width="10.140625" style="13" customWidth="1"/>
    <col min="8468" max="8468" width="6.42578125" style="13" bestFit="1" customWidth="1"/>
    <col min="8469" max="8469" width="7.42578125" style="13" customWidth="1"/>
    <col min="8470" max="8470" width="9.7109375" style="13" customWidth="1"/>
    <col min="8471" max="8472" width="10.42578125" style="13" bestFit="1" customWidth="1"/>
    <col min="8473" max="8473" width="9.7109375" style="13" bestFit="1" customWidth="1"/>
    <col min="8474" max="8474" width="7.7109375" style="13" customWidth="1"/>
    <col min="8475" max="8475" width="7" style="13" customWidth="1"/>
    <col min="8476" max="8704" width="9.140625" style="13"/>
    <col min="8705" max="8705" width="5.5703125" style="13" bestFit="1" customWidth="1"/>
    <col min="8706" max="8706" width="29.140625" style="13" customWidth="1"/>
    <col min="8707" max="8707" width="7.85546875" style="13" customWidth="1"/>
    <col min="8708" max="8708" width="6.7109375" style="13" customWidth="1"/>
    <col min="8709" max="8709" width="9.42578125" style="13" bestFit="1" customWidth="1"/>
    <col min="8710" max="8710" width="10.42578125" style="13" bestFit="1" customWidth="1"/>
    <col min="8711" max="8711" width="9.5703125" style="13" bestFit="1" customWidth="1"/>
    <col min="8712" max="8713" width="9.42578125" style="13" bestFit="1" customWidth="1"/>
    <col min="8714" max="8714" width="9.28515625" style="13" bestFit="1" customWidth="1"/>
    <col min="8715" max="8715" width="9.42578125" style="13" bestFit="1" customWidth="1"/>
    <col min="8716" max="8716" width="10.42578125" style="13" bestFit="1" customWidth="1"/>
    <col min="8717" max="8717" width="9.42578125" style="13" bestFit="1" customWidth="1"/>
    <col min="8718" max="8718" width="6.42578125" style="13" bestFit="1" customWidth="1"/>
    <col min="8719" max="8719" width="7.42578125" style="13" customWidth="1"/>
    <col min="8720" max="8720" width="9" style="13" customWidth="1"/>
    <col min="8721" max="8721" width="6.42578125" style="13" bestFit="1" customWidth="1"/>
    <col min="8722" max="8722" width="6.5703125" style="13" bestFit="1" customWidth="1"/>
    <col min="8723" max="8723" width="10.140625" style="13" customWidth="1"/>
    <col min="8724" max="8724" width="6.42578125" style="13" bestFit="1" customWidth="1"/>
    <col min="8725" max="8725" width="7.42578125" style="13" customWidth="1"/>
    <col min="8726" max="8726" width="9.7109375" style="13" customWidth="1"/>
    <col min="8727" max="8728" width="10.42578125" style="13" bestFit="1" customWidth="1"/>
    <col min="8729" max="8729" width="9.7109375" style="13" bestFit="1" customWidth="1"/>
    <col min="8730" max="8730" width="7.7109375" style="13" customWidth="1"/>
    <col min="8731" max="8731" width="7" style="13" customWidth="1"/>
    <col min="8732" max="8960" width="9.140625" style="13"/>
    <col min="8961" max="8961" width="5.5703125" style="13" bestFit="1" customWidth="1"/>
    <col min="8962" max="8962" width="29.140625" style="13" customWidth="1"/>
    <col min="8963" max="8963" width="7.85546875" style="13" customWidth="1"/>
    <col min="8964" max="8964" width="6.7109375" style="13" customWidth="1"/>
    <col min="8965" max="8965" width="9.42578125" style="13" bestFit="1" customWidth="1"/>
    <col min="8966" max="8966" width="10.42578125" style="13" bestFit="1" customWidth="1"/>
    <col min="8967" max="8967" width="9.5703125" style="13" bestFit="1" customWidth="1"/>
    <col min="8968" max="8969" width="9.42578125" style="13" bestFit="1" customWidth="1"/>
    <col min="8970" max="8970" width="9.28515625" style="13" bestFit="1" customWidth="1"/>
    <col min="8971" max="8971" width="9.42578125" style="13" bestFit="1" customWidth="1"/>
    <col min="8972" max="8972" width="10.42578125" style="13" bestFit="1" customWidth="1"/>
    <col min="8973" max="8973" width="9.42578125" style="13" bestFit="1" customWidth="1"/>
    <col min="8974" max="8974" width="6.42578125" style="13" bestFit="1" customWidth="1"/>
    <col min="8975" max="8975" width="7.42578125" style="13" customWidth="1"/>
    <col min="8976" max="8976" width="9" style="13" customWidth="1"/>
    <col min="8977" max="8977" width="6.42578125" style="13" bestFit="1" customWidth="1"/>
    <col min="8978" max="8978" width="6.5703125" style="13" bestFit="1" customWidth="1"/>
    <col min="8979" max="8979" width="10.140625" style="13" customWidth="1"/>
    <col min="8980" max="8980" width="6.42578125" style="13" bestFit="1" customWidth="1"/>
    <col min="8981" max="8981" width="7.42578125" style="13" customWidth="1"/>
    <col min="8982" max="8982" width="9.7109375" style="13" customWidth="1"/>
    <col min="8983" max="8984" width="10.42578125" style="13" bestFit="1" customWidth="1"/>
    <col min="8985" max="8985" width="9.7109375" style="13" bestFit="1" customWidth="1"/>
    <col min="8986" max="8986" width="7.7109375" style="13" customWidth="1"/>
    <col min="8987" max="8987" width="7" style="13" customWidth="1"/>
    <col min="8988" max="9216" width="9.140625" style="13"/>
    <col min="9217" max="9217" width="5.5703125" style="13" bestFit="1" customWidth="1"/>
    <col min="9218" max="9218" width="29.140625" style="13" customWidth="1"/>
    <col min="9219" max="9219" width="7.85546875" style="13" customWidth="1"/>
    <col min="9220" max="9220" width="6.7109375" style="13" customWidth="1"/>
    <col min="9221" max="9221" width="9.42578125" style="13" bestFit="1" customWidth="1"/>
    <col min="9222" max="9222" width="10.42578125" style="13" bestFit="1" customWidth="1"/>
    <col min="9223" max="9223" width="9.5703125" style="13" bestFit="1" customWidth="1"/>
    <col min="9224" max="9225" width="9.42578125" style="13" bestFit="1" customWidth="1"/>
    <col min="9226" max="9226" width="9.28515625" style="13" bestFit="1" customWidth="1"/>
    <col min="9227" max="9227" width="9.42578125" style="13" bestFit="1" customWidth="1"/>
    <col min="9228" max="9228" width="10.42578125" style="13" bestFit="1" customWidth="1"/>
    <col min="9229" max="9229" width="9.42578125" style="13" bestFit="1" customWidth="1"/>
    <col min="9230" max="9230" width="6.42578125" style="13" bestFit="1" customWidth="1"/>
    <col min="9231" max="9231" width="7.42578125" style="13" customWidth="1"/>
    <col min="9232" max="9232" width="9" style="13" customWidth="1"/>
    <col min="9233" max="9233" width="6.42578125" style="13" bestFit="1" customWidth="1"/>
    <col min="9234" max="9234" width="6.5703125" style="13" bestFit="1" customWidth="1"/>
    <col min="9235" max="9235" width="10.140625" style="13" customWidth="1"/>
    <col min="9236" max="9236" width="6.42578125" style="13" bestFit="1" customWidth="1"/>
    <col min="9237" max="9237" width="7.42578125" style="13" customWidth="1"/>
    <col min="9238" max="9238" width="9.7109375" style="13" customWidth="1"/>
    <col min="9239" max="9240" width="10.42578125" style="13" bestFit="1" customWidth="1"/>
    <col min="9241" max="9241" width="9.7109375" style="13" bestFit="1" customWidth="1"/>
    <col min="9242" max="9242" width="7.7109375" style="13" customWidth="1"/>
    <col min="9243" max="9243" width="7" style="13" customWidth="1"/>
    <col min="9244" max="9472" width="9.140625" style="13"/>
    <col min="9473" max="9473" width="5.5703125" style="13" bestFit="1" customWidth="1"/>
    <col min="9474" max="9474" width="29.140625" style="13" customWidth="1"/>
    <col min="9475" max="9475" width="7.85546875" style="13" customWidth="1"/>
    <col min="9476" max="9476" width="6.7109375" style="13" customWidth="1"/>
    <col min="9477" max="9477" width="9.42578125" style="13" bestFit="1" customWidth="1"/>
    <col min="9478" max="9478" width="10.42578125" style="13" bestFit="1" customWidth="1"/>
    <col min="9479" max="9479" width="9.5703125" style="13" bestFit="1" customWidth="1"/>
    <col min="9480" max="9481" width="9.42578125" style="13" bestFit="1" customWidth="1"/>
    <col min="9482" max="9482" width="9.28515625" style="13" bestFit="1" customWidth="1"/>
    <col min="9483" max="9483" width="9.42578125" style="13" bestFit="1" customWidth="1"/>
    <col min="9484" max="9484" width="10.42578125" style="13" bestFit="1" customWidth="1"/>
    <col min="9485" max="9485" width="9.42578125" style="13" bestFit="1" customWidth="1"/>
    <col min="9486" max="9486" width="6.42578125" style="13" bestFit="1" customWidth="1"/>
    <col min="9487" max="9487" width="7.42578125" style="13" customWidth="1"/>
    <col min="9488" max="9488" width="9" style="13" customWidth="1"/>
    <col min="9489" max="9489" width="6.42578125" style="13" bestFit="1" customWidth="1"/>
    <col min="9490" max="9490" width="6.5703125" style="13" bestFit="1" customWidth="1"/>
    <col min="9491" max="9491" width="10.140625" style="13" customWidth="1"/>
    <col min="9492" max="9492" width="6.42578125" style="13" bestFit="1" customWidth="1"/>
    <col min="9493" max="9493" width="7.42578125" style="13" customWidth="1"/>
    <col min="9494" max="9494" width="9.7109375" style="13" customWidth="1"/>
    <col min="9495" max="9496" width="10.42578125" style="13" bestFit="1" customWidth="1"/>
    <col min="9497" max="9497" width="9.7109375" style="13" bestFit="1" customWidth="1"/>
    <col min="9498" max="9498" width="7.7109375" style="13" customWidth="1"/>
    <col min="9499" max="9499" width="7" style="13" customWidth="1"/>
    <col min="9500" max="9728" width="9.140625" style="13"/>
    <col min="9729" max="9729" width="5.5703125" style="13" bestFit="1" customWidth="1"/>
    <col min="9730" max="9730" width="29.140625" style="13" customWidth="1"/>
    <col min="9731" max="9731" width="7.85546875" style="13" customWidth="1"/>
    <col min="9732" max="9732" width="6.7109375" style="13" customWidth="1"/>
    <col min="9733" max="9733" width="9.42578125" style="13" bestFit="1" customWidth="1"/>
    <col min="9734" max="9734" width="10.42578125" style="13" bestFit="1" customWidth="1"/>
    <col min="9735" max="9735" width="9.5703125" style="13" bestFit="1" customWidth="1"/>
    <col min="9736" max="9737" width="9.42578125" style="13" bestFit="1" customWidth="1"/>
    <col min="9738" max="9738" width="9.28515625" style="13" bestFit="1" customWidth="1"/>
    <col min="9739" max="9739" width="9.42578125" style="13" bestFit="1" customWidth="1"/>
    <col min="9740" max="9740" width="10.42578125" style="13" bestFit="1" customWidth="1"/>
    <col min="9741" max="9741" width="9.42578125" style="13" bestFit="1" customWidth="1"/>
    <col min="9742" max="9742" width="6.42578125" style="13" bestFit="1" customWidth="1"/>
    <col min="9743" max="9743" width="7.42578125" style="13" customWidth="1"/>
    <col min="9744" max="9744" width="9" style="13" customWidth="1"/>
    <col min="9745" max="9745" width="6.42578125" style="13" bestFit="1" customWidth="1"/>
    <col min="9746" max="9746" width="6.5703125" style="13" bestFit="1" customWidth="1"/>
    <col min="9747" max="9747" width="10.140625" style="13" customWidth="1"/>
    <col min="9748" max="9748" width="6.42578125" style="13" bestFit="1" customWidth="1"/>
    <col min="9749" max="9749" width="7.42578125" style="13" customWidth="1"/>
    <col min="9750" max="9750" width="9.7109375" style="13" customWidth="1"/>
    <col min="9751" max="9752" width="10.42578125" style="13" bestFit="1" customWidth="1"/>
    <col min="9753" max="9753" width="9.7109375" style="13" bestFit="1" customWidth="1"/>
    <col min="9754" max="9754" width="7.7109375" style="13" customWidth="1"/>
    <col min="9755" max="9755" width="7" style="13" customWidth="1"/>
    <col min="9756" max="9984" width="9.140625" style="13"/>
    <col min="9985" max="9985" width="5.5703125" style="13" bestFit="1" customWidth="1"/>
    <col min="9986" max="9986" width="29.140625" style="13" customWidth="1"/>
    <col min="9987" max="9987" width="7.85546875" style="13" customWidth="1"/>
    <col min="9988" max="9988" width="6.7109375" style="13" customWidth="1"/>
    <col min="9989" max="9989" width="9.42578125" style="13" bestFit="1" customWidth="1"/>
    <col min="9990" max="9990" width="10.42578125" style="13" bestFit="1" customWidth="1"/>
    <col min="9991" max="9991" width="9.5703125" style="13" bestFit="1" customWidth="1"/>
    <col min="9992" max="9993" width="9.42578125" style="13" bestFit="1" customWidth="1"/>
    <col min="9994" max="9994" width="9.28515625" style="13" bestFit="1" customWidth="1"/>
    <col min="9995" max="9995" width="9.42578125" style="13" bestFit="1" customWidth="1"/>
    <col min="9996" max="9996" width="10.42578125" style="13" bestFit="1" customWidth="1"/>
    <col min="9997" max="9997" width="9.42578125" style="13" bestFit="1" customWidth="1"/>
    <col min="9998" max="9998" width="6.42578125" style="13" bestFit="1" customWidth="1"/>
    <col min="9999" max="9999" width="7.42578125" style="13" customWidth="1"/>
    <col min="10000" max="10000" width="9" style="13" customWidth="1"/>
    <col min="10001" max="10001" width="6.42578125" style="13" bestFit="1" customWidth="1"/>
    <col min="10002" max="10002" width="6.5703125" style="13" bestFit="1" customWidth="1"/>
    <col min="10003" max="10003" width="10.140625" style="13" customWidth="1"/>
    <col min="10004" max="10004" width="6.42578125" style="13" bestFit="1" customWidth="1"/>
    <col min="10005" max="10005" width="7.42578125" style="13" customWidth="1"/>
    <col min="10006" max="10006" width="9.7109375" style="13" customWidth="1"/>
    <col min="10007" max="10008" width="10.42578125" style="13" bestFit="1" customWidth="1"/>
    <col min="10009" max="10009" width="9.7109375" style="13" bestFit="1" customWidth="1"/>
    <col min="10010" max="10010" width="7.7109375" style="13" customWidth="1"/>
    <col min="10011" max="10011" width="7" style="13" customWidth="1"/>
    <col min="10012" max="10240" width="9.140625" style="13"/>
    <col min="10241" max="10241" width="5.5703125" style="13" bestFit="1" customWidth="1"/>
    <col min="10242" max="10242" width="29.140625" style="13" customWidth="1"/>
    <col min="10243" max="10243" width="7.85546875" style="13" customWidth="1"/>
    <col min="10244" max="10244" width="6.7109375" style="13" customWidth="1"/>
    <col min="10245" max="10245" width="9.42578125" style="13" bestFit="1" customWidth="1"/>
    <col min="10246" max="10246" width="10.42578125" style="13" bestFit="1" customWidth="1"/>
    <col min="10247" max="10247" width="9.5703125" style="13" bestFit="1" customWidth="1"/>
    <col min="10248" max="10249" width="9.42578125" style="13" bestFit="1" customWidth="1"/>
    <col min="10250" max="10250" width="9.28515625" style="13" bestFit="1" customWidth="1"/>
    <col min="10251" max="10251" width="9.42578125" style="13" bestFit="1" customWidth="1"/>
    <col min="10252" max="10252" width="10.42578125" style="13" bestFit="1" customWidth="1"/>
    <col min="10253" max="10253" width="9.42578125" style="13" bestFit="1" customWidth="1"/>
    <col min="10254" max="10254" width="6.42578125" style="13" bestFit="1" customWidth="1"/>
    <col min="10255" max="10255" width="7.42578125" style="13" customWidth="1"/>
    <col min="10256" max="10256" width="9" style="13" customWidth="1"/>
    <col min="10257" max="10257" width="6.42578125" style="13" bestFit="1" customWidth="1"/>
    <col min="10258" max="10258" width="6.5703125" style="13" bestFit="1" customWidth="1"/>
    <col min="10259" max="10259" width="10.140625" style="13" customWidth="1"/>
    <col min="10260" max="10260" width="6.42578125" style="13" bestFit="1" customWidth="1"/>
    <col min="10261" max="10261" width="7.42578125" style="13" customWidth="1"/>
    <col min="10262" max="10262" width="9.7109375" style="13" customWidth="1"/>
    <col min="10263" max="10264" width="10.42578125" style="13" bestFit="1" customWidth="1"/>
    <col min="10265" max="10265" width="9.7109375" style="13" bestFit="1" customWidth="1"/>
    <col min="10266" max="10266" width="7.7109375" style="13" customWidth="1"/>
    <col min="10267" max="10267" width="7" style="13" customWidth="1"/>
    <col min="10268" max="10496" width="9.140625" style="13"/>
    <col min="10497" max="10497" width="5.5703125" style="13" bestFit="1" customWidth="1"/>
    <col min="10498" max="10498" width="29.140625" style="13" customWidth="1"/>
    <col min="10499" max="10499" width="7.85546875" style="13" customWidth="1"/>
    <col min="10500" max="10500" width="6.7109375" style="13" customWidth="1"/>
    <col min="10501" max="10501" width="9.42578125" style="13" bestFit="1" customWidth="1"/>
    <col min="10502" max="10502" width="10.42578125" style="13" bestFit="1" customWidth="1"/>
    <col min="10503" max="10503" width="9.5703125" style="13" bestFit="1" customWidth="1"/>
    <col min="10504" max="10505" width="9.42578125" style="13" bestFit="1" customWidth="1"/>
    <col min="10506" max="10506" width="9.28515625" style="13" bestFit="1" customWidth="1"/>
    <col min="10507" max="10507" width="9.42578125" style="13" bestFit="1" customWidth="1"/>
    <col min="10508" max="10508" width="10.42578125" style="13" bestFit="1" customWidth="1"/>
    <col min="10509" max="10509" width="9.42578125" style="13" bestFit="1" customWidth="1"/>
    <col min="10510" max="10510" width="6.42578125" style="13" bestFit="1" customWidth="1"/>
    <col min="10511" max="10511" width="7.42578125" style="13" customWidth="1"/>
    <col min="10512" max="10512" width="9" style="13" customWidth="1"/>
    <col min="10513" max="10513" width="6.42578125" style="13" bestFit="1" customWidth="1"/>
    <col min="10514" max="10514" width="6.5703125" style="13" bestFit="1" customWidth="1"/>
    <col min="10515" max="10515" width="10.140625" style="13" customWidth="1"/>
    <col min="10516" max="10516" width="6.42578125" style="13" bestFit="1" customWidth="1"/>
    <col min="10517" max="10517" width="7.42578125" style="13" customWidth="1"/>
    <col min="10518" max="10518" width="9.7109375" style="13" customWidth="1"/>
    <col min="10519" max="10520" width="10.42578125" style="13" bestFit="1" customWidth="1"/>
    <col min="10521" max="10521" width="9.7109375" style="13" bestFit="1" customWidth="1"/>
    <col min="10522" max="10522" width="7.7109375" style="13" customWidth="1"/>
    <col min="10523" max="10523" width="7" style="13" customWidth="1"/>
    <col min="10524" max="10752" width="9.140625" style="13"/>
    <col min="10753" max="10753" width="5.5703125" style="13" bestFit="1" customWidth="1"/>
    <col min="10754" max="10754" width="29.140625" style="13" customWidth="1"/>
    <col min="10755" max="10755" width="7.85546875" style="13" customWidth="1"/>
    <col min="10756" max="10756" width="6.7109375" style="13" customWidth="1"/>
    <col min="10757" max="10757" width="9.42578125" style="13" bestFit="1" customWidth="1"/>
    <col min="10758" max="10758" width="10.42578125" style="13" bestFit="1" customWidth="1"/>
    <col min="10759" max="10759" width="9.5703125" style="13" bestFit="1" customWidth="1"/>
    <col min="10760" max="10761" width="9.42578125" style="13" bestFit="1" customWidth="1"/>
    <col min="10762" max="10762" width="9.28515625" style="13" bestFit="1" customWidth="1"/>
    <col min="10763" max="10763" width="9.42578125" style="13" bestFit="1" customWidth="1"/>
    <col min="10764" max="10764" width="10.42578125" style="13" bestFit="1" customWidth="1"/>
    <col min="10765" max="10765" width="9.42578125" style="13" bestFit="1" customWidth="1"/>
    <col min="10766" max="10766" width="6.42578125" style="13" bestFit="1" customWidth="1"/>
    <col min="10767" max="10767" width="7.42578125" style="13" customWidth="1"/>
    <col min="10768" max="10768" width="9" style="13" customWidth="1"/>
    <col min="10769" max="10769" width="6.42578125" style="13" bestFit="1" customWidth="1"/>
    <col min="10770" max="10770" width="6.5703125" style="13" bestFit="1" customWidth="1"/>
    <col min="10771" max="10771" width="10.140625" style="13" customWidth="1"/>
    <col min="10772" max="10772" width="6.42578125" style="13" bestFit="1" customWidth="1"/>
    <col min="10773" max="10773" width="7.42578125" style="13" customWidth="1"/>
    <col min="10774" max="10774" width="9.7109375" style="13" customWidth="1"/>
    <col min="10775" max="10776" width="10.42578125" style="13" bestFit="1" customWidth="1"/>
    <col min="10777" max="10777" width="9.7109375" style="13" bestFit="1" customWidth="1"/>
    <col min="10778" max="10778" width="7.7109375" style="13" customWidth="1"/>
    <col min="10779" max="10779" width="7" style="13" customWidth="1"/>
    <col min="10780" max="11008" width="9.140625" style="13"/>
    <col min="11009" max="11009" width="5.5703125" style="13" bestFit="1" customWidth="1"/>
    <col min="11010" max="11010" width="29.140625" style="13" customWidth="1"/>
    <col min="11011" max="11011" width="7.85546875" style="13" customWidth="1"/>
    <col min="11012" max="11012" width="6.7109375" style="13" customWidth="1"/>
    <col min="11013" max="11013" width="9.42578125" style="13" bestFit="1" customWidth="1"/>
    <col min="11014" max="11014" width="10.42578125" style="13" bestFit="1" customWidth="1"/>
    <col min="11015" max="11015" width="9.5703125" style="13" bestFit="1" customWidth="1"/>
    <col min="11016" max="11017" width="9.42578125" style="13" bestFit="1" customWidth="1"/>
    <col min="11018" max="11018" width="9.28515625" style="13" bestFit="1" customWidth="1"/>
    <col min="11019" max="11019" width="9.42578125" style="13" bestFit="1" customWidth="1"/>
    <col min="11020" max="11020" width="10.42578125" style="13" bestFit="1" customWidth="1"/>
    <col min="11021" max="11021" width="9.42578125" style="13" bestFit="1" customWidth="1"/>
    <col min="11022" max="11022" width="6.42578125" style="13" bestFit="1" customWidth="1"/>
    <col min="11023" max="11023" width="7.42578125" style="13" customWidth="1"/>
    <col min="11024" max="11024" width="9" style="13" customWidth="1"/>
    <col min="11025" max="11025" width="6.42578125" style="13" bestFit="1" customWidth="1"/>
    <col min="11026" max="11026" width="6.5703125" style="13" bestFit="1" customWidth="1"/>
    <col min="11027" max="11027" width="10.140625" style="13" customWidth="1"/>
    <col min="11028" max="11028" width="6.42578125" style="13" bestFit="1" customWidth="1"/>
    <col min="11029" max="11029" width="7.42578125" style="13" customWidth="1"/>
    <col min="11030" max="11030" width="9.7109375" style="13" customWidth="1"/>
    <col min="11031" max="11032" width="10.42578125" style="13" bestFit="1" customWidth="1"/>
    <col min="11033" max="11033" width="9.7109375" style="13" bestFit="1" customWidth="1"/>
    <col min="11034" max="11034" width="7.7109375" style="13" customWidth="1"/>
    <col min="11035" max="11035" width="7" style="13" customWidth="1"/>
    <col min="11036" max="11264" width="9.140625" style="13"/>
    <col min="11265" max="11265" width="5.5703125" style="13" bestFit="1" customWidth="1"/>
    <col min="11266" max="11266" width="29.140625" style="13" customWidth="1"/>
    <col min="11267" max="11267" width="7.85546875" style="13" customWidth="1"/>
    <col min="11268" max="11268" width="6.7109375" style="13" customWidth="1"/>
    <col min="11269" max="11269" width="9.42578125" style="13" bestFit="1" customWidth="1"/>
    <col min="11270" max="11270" width="10.42578125" style="13" bestFit="1" customWidth="1"/>
    <col min="11271" max="11271" width="9.5703125" style="13" bestFit="1" customWidth="1"/>
    <col min="11272" max="11273" width="9.42578125" style="13" bestFit="1" customWidth="1"/>
    <col min="11274" max="11274" width="9.28515625" style="13" bestFit="1" customWidth="1"/>
    <col min="11275" max="11275" width="9.42578125" style="13" bestFit="1" customWidth="1"/>
    <col min="11276" max="11276" width="10.42578125" style="13" bestFit="1" customWidth="1"/>
    <col min="11277" max="11277" width="9.42578125" style="13" bestFit="1" customWidth="1"/>
    <col min="11278" max="11278" width="6.42578125" style="13" bestFit="1" customWidth="1"/>
    <col min="11279" max="11279" width="7.42578125" style="13" customWidth="1"/>
    <col min="11280" max="11280" width="9" style="13" customWidth="1"/>
    <col min="11281" max="11281" width="6.42578125" style="13" bestFit="1" customWidth="1"/>
    <col min="11282" max="11282" width="6.5703125" style="13" bestFit="1" customWidth="1"/>
    <col min="11283" max="11283" width="10.140625" style="13" customWidth="1"/>
    <col min="11284" max="11284" width="6.42578125" style="13" bestFit="1" customWidth="1"/>
    <col min="11285" max="11285" width="7.42578125" style="13" customWidth="1"/>
    <col min="11286" max="11286" width="9.7109375" style="13" customWidth="1"/>
    <col min="11287" max="11288" width="10.42578125" style="13" bestFit="1" customWidth="1"/>
    <col min="11289" max="11289" width="9.7109375" style="13" bestFit="1" customWidth="1"/>
    <col min="11290" max="11290" width="7.7109375" style="13" customWidth="1"/>
    <col min="11291" max="11291" width="7" style="13" customWidth="1"/>
    <col min="11292" max="11520" width="9.140625" style="13"/>
    <col min="11521" max="11521" width="5.5703125" style="13" bestFit="1" customWidth="1"/>
    <col min="11522" max="11522" width="29.140625" style="13" customWidth="1"/>
    <col min="11523" max="11523" width="7.85546875" style="13" customWidth="1"/>
    <col min="11524" max="11524" width="6.7109375" style="13" customWidth="1"/>
    <col min="11525" max="11525" width="9.42578125" style="13" bestFit="1" customWidth="1"/>
    <col min="11526" max="11526" width="10.42578125" style="13" bestFit="1" customWidth="1"/>
    <col min="11527" max="11527" width="9.5703125" style="13" bestFit="1" customWidth="1"/>
    <col min="11528" max="11529" width="9.42578125" style="13" bestFit="1" customWidth="1"/>
    <col min="11530" max="11530" width="9.28515625" style="13" bestFit="1" customWidth="1"/>
    <col min="11531" max="11531" width="9.42578125" style="13" bestFit="1" customWidth="1"/>
    <col min="11532" max="11532" width="10.42578125" style="13" bestFit="1" customWidth="1"/>
    <col min="11533" max="11533" width="9.42578125" style="13" bestFit="1" customWidth="1"/>
    <col min="11534" max="11534" width="6.42578125" style="13" bestFit="1" customWidth="1"/>
    <col min="11535" max="11535" width="7.42578125" style="13" customWidth="1"/>
    <col min="11536" max="11536" width="9" style="13" customWidth="1"/>
    <col min="11537" max="11537" width="6.42578125" style="13" bestFit="1" customWidth="1"/>
    <col min="11538" max="11538" width="6.5703125" style="13" bestFit="1" customWidth="1"/>
    <col min="11539" max="11539" width="10.140625" style="13" customWidth="1"/>
    <col min="11540" max="11540" width="6.42578125" style="13" bestFit="1" customWidth="1"/>
    <col min="11541" max="11541" width="7.42578125" style="13" customWidth="1"/>
    <col min="11542" max="11542" width="9.7109375" style="13" customWidth="1"/>
    <col min="11543" max="11544" width="10.42578125" style="13" bestFit="1" customWidth="1"/>
    <col min="11545" max="11545" width="9.7109375" style="13" bestFit="1" customWidth="1"/>
    <col min="11546" max="11546" width="7.7109375" style="13" customWidth="1"/>
    <col min="11547" max="11547" width="7" style="13" customWidth="1"/>
    <col min="11548" max="11776" width="9.140625" style="13"/>
    <col min="11777" max="11777" width="5.5703125" style="13" bestFit="1" customWidth="1"/>
    <col min="11778" max="11778" width="29.140625" style="13" customWidth="1"/>
    <col min="11779" max="11779" width="7.85546875" style="13" customWidth="1"/>
    <col min="11780" max="11780" width="6.7109375" style="13" customWidth="1"/>
    <col min="11781" max="11781" width="9.42578125" style="13" bestFit="1" customWidth="1"/>
    <col min="11782" max="11782" width="10.42578125" style="13" bestFit="1" customWidth="1"/>
    <col min="11783" max="11783" width="9.5703125" style="13" bestFit="1" customWidth="1"/>
    <col min="11784" max="11785" width="9.42578125" style="13" bestFit="1" customWidth="1"/>
    <col min="11786" max="11786" width="9.28515625" style="13" bestFit="1" customWidth="1"/>
    <col min="11787" max="11787" width="9.42578125" style="13" bestFit="1" customWidth="1"/>
    <col min="11788" max="11788" width="10.42578125" style="13" bestFit="1" customWidth="1"/>
    <col min="11789" max="11789" width="9.42578125" style="13" bestFit="1" customWidth="1"/>
    <col min="11790" max="11790" width="6.42578125" style="13" bestFit="1" customWidth="1"/>
    <col min="11791" max="11791" width="7.42578125" style="13" customWidth="1"/>
    <col min="11792" max="11792" width="9" style="13" customWidth="1"/>
    <col min="11793" max="11793" width="6.42578125" style="13" bestFit="1" customWidth="1"/>
    <col min="11794" max="11794" width="6.5703125" style="13" bestFit="1" customWidth="1"/>
    <col min="11795" max="11795" width="10.140625" style="13" customWidth="1"/>
    <col min="11796" max="11796" width="6.42578125" style="13" bestFit="1" customWidth="1"/>
    <col min="11797" max="11797" width="7.42578125" style="13" customWidth="1"/>
    <col min="11798" max="11798" width="9.7109375" style="13" customWidth="1"/>
    <col min="11799" max="11800" width="10.42578125" style="13" bestFit="1" customWidth="1"/>
    <col min="11801" max="11801" width="9.7109375" style="13" bestFit="1" customWidth="1"/>
    <col min="11802" max="11802" width="7.7109375" style="13" customWidth="1"/>
    <col min="11803" max="11803" width="7" style="13" customWidth="1"/>
    <col min="11804" max="12032" width="9.140625" style="13"/>
    <col min="12033" max="12033" width="5.5703125" style="13" bestFit="1" customWidth="1"/>
    <col min="12034" max="12034" width="29.140625" style="13" customWidth="1"/>
    <col min="12035" max="12035" width="7.85546875" style="13" customWidth="1"/>
    <col min="12036" max="12036" width="6.7109375" style="13" customWidth="1"/>
    <col min="12037" max="12037" width="9.42578125" style="13" bestFit="1" customWidth="1"/>
    <col min="12038" max="12038" width="10.42578125" style="13" bestFit="1" customWidth="1"/>
    <col min="12039" max="12039" width="9.5703125" style="13" bestFit="1" customWidth="1"/>
    <col min="12040" max="12041" width="9.42578125" style="13" bestFit="1" customWidth="1"/>
    <col min="12042" max="12042" width="9.28515625" style="13" bestFit="1" customWidth="1"/>
    <col min="12043" max="12043" width="9.42578125" style="13" bestFit="1" customWidth="1"/>
    <col min="12044" max="12044" width="10.42578125" style="13" bestFit="1" customWidth="1"/>
    <col min="12045" max="12045" width="9.42578125" style="13" bestFit="1" customWidth="1"/>
    <col min="12046" max="12046" width="6.42578125" style="13" bestFit="1" customWidth="1"/>
    <col min="12047" max="12047" width="7.42578125" style="13" customWidth="1"/>
    <col min="12048" max="12048" width="9" style="13" customWidth="1"/>
    <col min="12049" max="12049" width="6.42578125" style="13" bestFit="1" customWidth="1"/>
    <col min="12050" max="12050" width="6.5703125" style="13" bestFit="1" customWidth="1"/>
    <col min="12051" max="12051" width="10.140625" style="13" customWidth="1"/>
    <col min="12052" max="12052" width="6.42578125" style="13" bestFit="1" customWidth="1"/>
    <col min="12053" max="12053" width="7.42578125" style="13" customWidth="1"/>
    <col min="12054" max="12054" width="9.7109375" style="13" customWidth="1"/>
    <col min="12055" max="12056" width="10.42578125" style="13" bestFit="1" customWidth="1"/>
    <col min="12057" max="12057" width="9.7109375" style="13" bestFit="1" customWidth="1"/>
    <col min="12058" max="12058" width="7.7109375" style="13" customWidth="1"/>
    <col min="12059" max="12059" width="7" style="13" customWidth="1"/>
    <col min="12060" max="12288" width="9.140625" style="13"/>
    <col min="12289" max="12289" width="5.5703125" style="13" bestFit="1" customWidth="1"/>
    <col min="12290" max="12290" width="29.140625" style="13" customWidth="1"/>
    <col min="12291" max="12291" width="7.85546875" style="13" customWidth="1"/>
    <col min="12292" max="12292" width="6.7109375" style="13" customWidth="1"/>
    <col min="12293" max="12293" width="9.42578125" style="13" bestFit="1" customWidth="1"/>
    <col min="12294" max="12294" width="10.42578125" style="13" bestFit="1" customWidth="1"/>
    <col min="12295" max="12295" width="9.5703125" style="13" bestFit="1" customWidth="1"/>
    <col min="12296" max="12297" width="9.42578125" style="13" bestFit="1" customWidth="1"/>
    <col min="12298" max="12298" width="9.28515625" style="13" bestFit="1" customWidth="1"/>
    <col min="12299" max="12299" width="9.42578125" style="13" bestFit="1" customWidth="1"/>
    <col min="12300" max="12300" width="10.42578125" style="13" bestFit="1" customWidth="1"/>
    <col min="12301" max="12301" width="9.42578125" style="13" bestFit="1" customWidth="1"/>
    <col min="12302" max="12302" width="6.42578125" style="13" bestFit="1" customWidth="1"/>
    <col min="12303" max="12303" width="7.42578125" style="13" customWidth="1"/>
    <col min="12304" max="12304" width="9" style="13" customWidth="1"/>
    <col min="12305" max="12305" width="6.42578125" style="13" bestFit="1" customWidth="1"/>
    <col min="12306" max="12306" width="6.5703125" style="13" bestFit="1" customWidth="1"/>
    <col min="12307" max="12307" width="10.140625" style="13" customWidth="1"/>
    <col min="12308" max="12308" width="6.42578125" style="13" bestFit="1" customWidth="1"/>
    <col min="12309" max="12309" width="7.42578125" style="13" customWidth="1"/>
    <col min="12310" max="12310" width="9.7109375" style="13" customWidth="1"/>
    <col min="12311" max="12312" width="10.42578125" style="13" bestFit="1" customWidth="1"/>
    <col min="12313" max="12313" width="9.7109375" style="13" bestFit="1" customWidth="1"/>
    <col min="12314" max="12314" width="7.7109375" style="13" customWidth="1"/>
    <col min="12315" max="12315" width="7" style="13" customWidth="1"/>
    <col min="12316" max="12544" width="9.140625" style="13"/>
    <col min="12545" max="12545" width="5.5703125" style="13" bestFit="1" customWidth="1"/>
    <col min="12546" max="12546" width="29.140625" style="13" customWidth="1"/>
    <col min="12547" max="12547" width="7.85546875" style="13" customWidth="1"/>
    <col min="12548" max="12548" width="6.7109375" style="13" customWidth="1"/>
    <col min="12549" max="12549" width="9.42578125" style="13" bestFit="1" customWidth="1"/>
    <col min="12550" max="12550" width="10.42578125" style="13" bestFit="1" customWidth="1"/>
    <col min="12551" max="12551" width="9.5703125" style="13" bestFit="1" customWidth="1"/>
    <col min="12552" max="12553" width="9.42578125" style="13" bestFit="1" customWidth="1"/>
    <col min="12554" max="12554" width="9.28515625" style="13" bestFit="1" customWidth="1"/>
    <col min="12555" max="12555" width="9.42578125" style="13" bestFit="1" customWidth="1"/>
    <col min="12556" max="12556" width="10.42578125" style="13" bestFit="1" customWidth="1"/>
    <col min="12557" max="12557" width="9.42578125" style="13" bestFit="1" customWidth="1"/>
    <col min="12558" max="12558" width="6.42578125" style="13" bestFit="1" customWidth="1"/>
    <col min="12559" max="12559" width="7.42578125" style="13" customWidth="1"/>
    <col min="12560" max="12560" width="9" style="13" customWidth="1"/>
    <col min="12561" max="12561" width="6.42578125" style="13" bestFit="1" customWidth="1"/>
    <col min="12562" max="12562" width="6.5703125" style="13" bestFit="1" customWidth="1"/>
    <col min="12563" max="12563" width="10.140625" style="13" customWidth="1"/>
    <col min="12564" max="12564" width="6.42578125" style="13" bestFit="1" customWidth="1"/>
    <col min="12565" max="12565" width="7.42578125" style="13" customWidth="1"/>
    <col min="12566" max="12566" width="9.7109375" style="13" customWidth="1"/>
    <col min="12567" max="12568" width="10.42578125" style="13" bestFit="1" customWidth="1"/>
    <col min="12569" max="12569" width="9.7109375" style="13" bestFit="1" customWidth="1"/>
    <col min="12570" max="12570" width="7.7109375" style="13" customWidth="1"/>
    <col min="12571" max="12571" width="7" style="13" customWidth="1"/>
    <col min="12572" max="12800" width="9.140625" style="13"/>
    <col min="12801" max="12801" width="5.5703125" style="13" bestFit="1" customWidth="1"/>
    <col min="12802" max="12802" width="29.140625" style="13" customWidth="1"/>
    <col min="12803" max="12803" width="7.85546875" style="13" customWidth="1"/>
    <col min="12804" max="12804" width="6.7109375" style="13" customWidth="1"/>
    <col min="12805" max="12805" width="9.42578125" style="13" bestFit="1" customWidth="1"/>
    <col min="12806" max="12806" width="10.42578125" style="13" bestFit="1" customWidth="1"/>
    <col min="12807" max="12807" width="9.5703125" style="13" bestFit="1" customWidth="1"/>
    <col min="12808" max="12809" width="9.42578125" style="13" bestFit="1" customWidth="1"/>
    <col min="12810" max="12810" width="9.28515625" style="13" bestFit="1" customWidth="1"/>
    <col min="12811" max="12811" width="9.42578125" style="13" bestFit="1" customWidth="1"/>
    <col min="12812" max="12812" width="10.42578125" style="13" bestFit="1" customWidth="1"/>
    <col min="12813" max="12813" width="9.42578125" style="13" bestFit="1" customWidth="1"/>
    <col min="12814" max="12814" width="6.42578125" style="13" bestFit="1" customWidth="1"/>
    <col min="12815" max="12815" width="7.42578125" style="13" customWidth="1"/>
    <col min="12816" max="12816" width="9" style="13" customWidth="1"/>
    <col min="12817" max="12817" width="6.42578125" style="13" bestFit="1" customWidth="1"/>
    <col min="12818" max="12818" width="6.5703125" style="13" bestFit="1" customWidth="1"/>
    <col min="12819" max="12819" width="10.140625" style="13" customWidth="1"/>
    <col min="12820" max="12820" width="6.42578125" style="13" bestFit="1" customWidth="1"/>
    <col min="12821" max="12821" width="7.42578125" style="13" customWidth="1"/>
    <col min="12822" max="12822" width="9.7109375" style="13" customWidth="1"/>
    <col min="12823" max="12824" width="10.42578125" style="13" bestFit="1" customWidth="1"/>
    <col min="12825" max="12825" width="9.7109375" style="13" bestFit="1" customWidth="1"/>
    <col min="12826" max="12826" width="7.7109375" style="13" customWidth="1"/>
    <col min="12827" max="12827" width="7" style="13" customWidth="1"/>
    <col min="12828" max="13056" width="9.140625" style="13"/>
    <col min="13057" max="13057" width="5.5703125" style="13" bestFit="1" customWidth="1"/>
    <col min="13058" max="13058" width="29.140625" style="13" customWidth="1"/>
    <col min="13059" max="13059" width="7.85546875" style="13" customWidth="1"/>
    <col min="13060" max="13060" width="6.7109375" style="13" customWidth="1"/>
    <col min="13061" max="13061" width="9.42578125" style="13" bestFit="1" customWidth="1"/>
    <col min="13062" max="13062" width="10.42578125" style="13" bestFit="1" customWidth="1"/>
    <col min="13063" max="13063" width="9.5703125" style="13" bestFit="1" customWidth="1"/>
    <col min="13064" max="13065" width="9.42578125" style="13" bestFit="1" customWidth="1"/>
    <col min="13066" max="13066" width="9.28515625" style="13" bestFit="1" customWidth="1"/>
    <col min="13067" max="13067" width="9.42578125" style="13" bestFit="1" customWidth="1"/>
    <col min="13068" max="13068" width="10.42578125" style="13" bestFit="1" customWidth="1"/>
    <col min="13069" max="13069" width="9.42578125" style="13" bestFit="1" customWidth="1"/>
    <col min="13070" max="13070" width="6.42578125" style="13" bestFit="1" customWidth="1"/>
    <col min="13071" max="13071" width="7.42578125" style="13" customWidth="1"/>
    <col min="13072" max="13072" width="9" style="13" customWidth="1"/>
    <col min="13073" max="13073" width="6.42578125" style="13" bestFit="1" customWidth="1"/>
    <col min="13074" max="13074" width="6.5703125" style="13" bestFit="1" customWidth="1"/>
    <col min="13075" max="13075" width="10.140625" style="13" customWidth="1"/>
    <col min="13076" max="13076" width="6.42578125" style="13" bestFit="1" customWidth="1"/>
    <col min="13077" max="13077" width="7.42578125" style="13" customWidth="1"/>
    <col min="13078" max="13078" width="9.7109375" style="13" customWidth="1"/>
    <col min="13079" max="13080" width="10.42578125" style="13" bestFit="1" customWidth="1"/>
    <col min="13081" max="13081" width="9.7109375" style="13" bestFit="1" customWidth="1"/>
    <col min="13082" max="13082" width="7.7109375" style="13" customWidth="1"/>
    <col min="13083" max="13083" width="7" style="13" customWidth="1"/>
    <col min="13084" max="13312" width="9.140625" style="13"/>
    <col min="13313" max="13313" width="5.5703125" style="13" bestFit="1" customWidth="1"/>
    <col min="13314" max="13314" width="29.140625" style="13" customWidth="1"/>
    <col min="13315" max="13315" width="7.85546875" style="13" customWidth="1"/>
    <col min="13316" max="13316" width="6.7109375" style="13" customWidth="1"/>
    <col min="13317" max="13317" width="9.42578125" style="13" bestFit="1" customWidth="1"/>
    <col min="13318" max="13318" width="10.42578125" style="13" bestFit="1" customWidth="1"/>
    <col min="13319" max="13319" width="9.5703125" style="13" bestFit="1" customWidth="1"/>
    <col min="13320" max="13321" width="9.42578125" style="13" bestFit="1" customWidth="1"/>
    <col min="13322" max="13322" width="9.28515625" style="13" bestFit="1" customWidth="1"/>
    <col min="13323" max="13323" width="9.42578125" style="13" bestFit="1" customWidth="1"/>
    <col min="13324" max="13324" width="10.42578125" style="13" bestFit="1" customWidth="1"/>
    <col min="13325" max="13325" width="9.42578125" style="13" bestFit="1" customWidth="1"/>
    <col min="13326" max="13326" width="6.42578125" style="13" bestFit="1" customWidth="1"/>
    <col min="13327" max="13327" width="7.42578125" style="13" customWidth="1"/>
    <col min="13328" max="13328" width="9" style="13" customWidth="1"/>
    <col min="13329" max="13329" width="6.42578125" style="13" bestFit="1" customWidth="1"/>
    <col min="13330" max="13330" width="6.5703125" style="13" bestFit="1" customWidth="1"/>
    <col min="13331" max="13331" width="10.140625" style="13" customWidth="1"/>
    <col min="13332" max="13332" width="6.42578125" style="13" bestFit="1" customWidth="1"/>
    <col min="13333" max="13333" width="7.42578125" style="13" customWidth="1"/>
    <col min="13334" max="13334" width="9.7109375" style="13" customWidth="1"/>
    <col min="13335" max="13336" width="10.42578125" style="13" bestFit="1" customWidth="1"/>
    <col min="13337" max="13337" width="9.7109375" style="13" bestFit="1" customWidth="1"/>
    <col min="13338" max="13338" width="7.7109375" style="13" customWidth="1"/>
    <col min="13339" max="13339" width="7" style="13" customWidth="1"/>
    <col min="13340" max="13568" width="9.140625" style="13"/>
    <col min="13569" max="13569" width="5.5703125" style="13" bestFit="1" customWidth="1"/>
    <col min="13570" max="13570" width="29.140625" style="13" customWidth="1"/>
    <col min="13571" max="13571" width="7.85546875" style="13" customWidth="1"/>
    <col min="13572" max="13572" width="6.7109375" style="13" customWidth="1"/>
    <col min="13573" max="13573" width="9.42578125" style="13" bestFit="1" customWidth="1"/>
    <col min="13574" max="13574" width="10.42578125" style="13" bestFit="1" customWidth="1"/>
    <col min="13575" max="13575" width="9.5703125" style="13" bestFit="1" customWidth="1"/>
    <col min="13576" max="13577" width="9.42578125" style="13" bestFit="1" customWidth="1"/>
    <col min="13578" max="13578" width="9.28515625" style="13" bestFit="1" customWidth="1"/>
    <col min="13579" max="13579" width="9.42578125" style="13" bestFit="1" customWidth="1"/>
    <col min="13580" max="13580" width="10.42578125" style="13" bestFit="1" customWidth="1"/>
    <col min="13581" max="13581" width="9.42578125" style="13" bestFit="1" customWidth="1"/>
    <col min="13582" max="13582" width="6.42578125" style="13" bestFit="1" customWidth="1"/>
    <col min="13583" max="13583" width="7.42578125" style="13" customWidth="1"/>
    <col min="13584" max="13584" width="9" style="13" customWidth="1"/>
    <col min="13585" max="13585" width="6.42578125" style="13" bestFit="1" customWidth="1"/>
    <col min="13586" max="13586" width="6.5703125" style="13" bestFit="1" customWidth="1"/>
    <col min="13587" max="13587" width="10.140625" style="13" customWidth="1"/>
    <col min="13588" max="13588" width="6.42578125" style="13" bestFit="1" customWidth="1"/>
    <col min="13589" max="13589" width="7.42578125" style="13" customWidth="1"/>
    <col min="13590" max="13590" width="9.7109375" style="13" customWidth="1"/>
    <col min="13591" max="13592" width="10.42578125" style="13" bestFit="1" customWidth="1"/>
    <col min="13593" max="13593" width="9.7109375" style="13" bestFit="1" customWidth="1"/>
    <col min="13594" max="13594" width="7.7109375" style="13" customWidth="1"/>
    <col min="13595" max="13595" width="7" style="13" customWidth="1"/>
    <col min="13596" max="13824" width="9.140625" style="13"/>
    <col min="13825" max="13825" width="5.5703125" style="13" bestFit="1" customWidth="1"/>
    <col min="13826" max="13826" width="29.140625" style="13" customWidth="1"/>
    <col min="13827" max="13827" width="7.85546875" style="13" customWidth="1"/>
    <col min="13828" max="13828" width="6.7109375" style="13" customWidth="1"/>
    <col min="13829" max="13829" width="9.42578125" style="13" bestFit="1" customWidth="1"/>
    <col min="13830" max="13830" width="10.42578125" style="13" bestFit="1" customWidth="1"/>
    <col min="13831" max="13831" width="9.5703125" style="13" bestFit="1" customWidth="1"/>
    <col min="13832" max="13833" width="9.42578125" style="13" bestFit="1" customWidth="1"/>
    <col min="13834" max="13834" width="9.28515625" style="13" bestFit="1" customWidth="1"/>
    <col min="13835" max="13835" width="9.42578125" style="13" bestFit="1" customWidth="1"/>
    <col min="13836" max="13836" width="10.42578125" style="13" bestFit="1" customWidth="1"/>
    <col min="13837" max="13837" width="9.42578125" style="13" bestFit="1" customWidth="1"/>
    <col min="13838" max="13838" width="6.42578125" style="13" bestFit="1" customWidth="1"/>
    <col min="13839" max="13839" width="7.42578125" style="13" customWidth="1"/>
    <col min="13840" max="13840" width="9" style="13" customWidth="1"/>
    <col min="13841" max="13841" width="6.42578125" style="13" bestFit="1" customWidth="1"/>
    <col min="13842" max="13842" width="6.5703125" style="13" bestFit="1" customWidth="1"/>
    <col min="13843" max="13843" width="10.140625" style="13" customWidth="1"/>
    <col min="13844" max="13844" width="6.42578125" style="13" bestFit="1" customWidth="1"/>
    <col min="13845" max="13845" width="7.42578125" style="13" customWidth="1"/>
    <col min="13846" max="13846" width="9.7109375" style="13" customWidth="1"/>
    <col min="13847" max="13848" width="10.42578125" style="13" bestFit="1" customWidth="1"/>
    <col min="13849" max="13849" width="9.7109375" style="13" bestFit="1" customWidth="1"/>
    <col min="13850" max="13850" width="7.7109375" style="13" customWidth="1"/>
    <col min="13851" max="13851" width="7" style="13" customWidth="1"/>
    <col min="13852" max="14080" width="9.140625" style="13"/>
    <col min="14081" max="14081" width="5.5703125" style="13" bestFit="1" customWidth="1"/>
    <col min="14082" max="14082" width="29.140625" style="13" customWidth="1"/>
    <col min="14083" max="14083" width="7.85546875" style="13" customWidth="1"/>
    <col min="14084" max="14084" width="6.7109375" style="13" customWidth="1"/>
    <col min="14085" max="14085" width="9.42578125" style="13" bestFit="1" customWidth="1"/>
    <col min="14086" max="14086" width="10.42578125" style="13" bestFit="1" customWidth="1"/>
    <col min="14087" max="14087" width="9.5703125" style="13" bestFit="1" customWidth="1"/>
    <col min="14088" max="14089" width="9.42578125" style="13" bestFit="1" customWidth="1"/>
    <col min="14090" max="14090" width="9.28515625" style="13" bestFit="1" customWidth="1"/>
    <col min="14091" max="14091" width="9.42578125" style="13" bestFit="1" customWidth="1"/>
    <col min="14092" max="14092" width="10.42578125" style="13" bestFit="1" customWidth="1"/>
    <col min="14093" max="14093" width="9.42578125" style="13" bestFit="1" customWidth="1"/>
    <col min="14094" max="14094" width="6.42578125" style="13" bestFit="1" customWidth="1"/>
    <col min="14095" max="14095" width="7.42578125" style="13" customWidth="1"/>
    <col min="14096" max="14096" width="9" style="13" customWidth="1"/>
    <col min="14097" max="14097" width="6.42578125" style="13" bestFit="1" customWidth="1"/>
    <col min="14098" max="14098" width="6.5703125" style="13" bestFit="1" customWidth="1"/>
    <col min="14099" max="14099" width="10.140625" style="13" customWidth="1"/>
    <col min="14100" max="14100" width="6.42578125" style="13" bestFit="1" customWidth="1"/>
    <col min="14101" max="14101" width="7.42578125" style="13" customWidth="1"/>
    <col min="14102" max="14102" width="9.7109375" style="13" customWidth="1"/>
    <col min="14103" max="14104" width="10.42578125" style="13" bestFit="1" customWidth="1"/>
    <col min="14105" max="14105" width="9.7109375" style="13" bestFit="1" customWidth="1"/>
    <col min="14106" max="14106" width="7.7109375" style="13" customWidth="1"/>
    <col min="14107" max="14107" width="7" style="13" customWidth="1"/>
    <col min="14108" max="14336" width="9.140625" style="13"/>
    <col min="14337" max="14337" width="5.5703125" style="13" bestFit="1" customWidth="1"/>
    <col min="14338" max="14338" width="29.140625" style="13" customWidth="1"/>
    <col min="14339" max="14339" width="7.85546875" style="13" customWidth="1"/>
    <col min="14340" max="14340" width="6.7109375" style="13" customWidth="1"/>
    <col min="14341" max="14341" width="9.42578125" style="13" bestFit="1" customWidth="1"/>
    <col min="14342" max="14342" width="10.42578125" style="13" bestFit="1" customWidth="1"/>
    <col min="14343" max="14343" width="9.5703125" style="13" bestFit="1" customWidth="1"/>
    <col min="14344" max="14345" width="9.42578125" style="13" bestFit="1" customWidth="1"/>
    <col min="14346" max="14346" width="9.28515625" style="13" bestFit="1" customWidth="1"/>
    <col min="14347" max="14347" width="9.42578125" style="13" bestFit="1" customWidth="1"/>
    <col min="14348" max="14348" width="10.42578125" style="13" bestFit="1" customWidth="1"/>
    <col min="14349" max="14349" width="9.42578125" style="13" bestFit="1" customWidth="1"/>
    <col min="14350" max="14350" width="6.42578125" style="13" bestFit="1" customWidth="1"/>
    <col min="14351" max="14351" width="7.42578125" style="13" customWidth="1"/>
    <col min="14352" max="14352" width="9" style="13" customWidth="1"/>
    <col min="14353" max="14353" width="6.42578125" style="13" bestFit="1" customWidth="1"/>
    <col min="14354" max="14354" width="6.5703125" style="13" bestFit="1" customWidth="1"/>
    <col min="14355" max="14355" width="10.140625" style="13" customWidth="1"/>
    <col min="14356" max="14356" width="6.42578125" style="13" bestFit="1" customWidth="1"/>
    <col min="14357" max="14357" width="7.42578125" style="13" customWidth="1"/>
    <col min="14358" max="14358" width="9.7109375" style="13" customWidth="1"/>
    <col min="14359" max="14360" width="10.42578125" style="13" bestFit="1" customWidth="1"/>
    <col min="14361" max="14361" width="9.7109375" style="13" bestFit="1" customWidth="1"/>
    <col min="14362" max="14362" width="7.7109375" style="13" customWidth="1"/>
    <col min="14363" max="14363" width="7" style="13" customWidth="1"/>
    <col min="14364" max="14592" width="9.140625" style="13"/>
    <col min="14593" max="14593" width="5.5703125" style="13" bestFit="1" customWidth="1"/>
    <col min="14594" max="14594" width="29.140625" style="13" customWidth="1"/>
    <col min="14595" max="14595" width="7.85546875" style="13" customWidth="1"/>
    <col min="14596" max="14596" width="6.7109375" style="13" customWidth="1"/>
    <col min="14597" max="14597" width="9.42578125" style="13" bestFit="1" customWidth="1"/>
    <col min="14598" max="14598" width="10.42578125" style="13" bestFit="1" customWidth="1"/>
    <col min="14599" max="14599" width="9.5703125" style="13" bestFit="1" customWidth="1"/>
    <col min="14600" max="14601" width="9.42578125" style="13" bestFit="1" customWidth="1"/>
    <col min="14602" max="14602" width="9.28515625" style="13" bestFit="1" customWidth="1"/>
    <col min="14603" max="14603" width="9.42578125" style="13" bestFit="1" customWidth="1"/>
    <col min="14604" max="14604" width="10.42578125" style="13" bestFit="1" customWidth="1"/>
    <col min="14605" max="14605" width="9.42578125" style="13" bestFit="1" customWidth="1"/>
    <col min="14606" max="14606" width="6.42578125" style="13" bestFit="1" customWidth="1"/>
    <col min="14607" max="14607" width="7.42578125" style="13" customWidth="1"/>
    <col min="14608" max="14608" width="9" style="13" customWidth="1"/>
    <col min="14609" max="14609" width="6.42578125" style="13" bestFit="1" customWidth="1"/>
    <col min="14610" max="14610" width="6.5703125" style="13" bestFit="1" customWidth="1"/>
    <col min="14611" max="14611" width="10.140625" style="13" customWidth="1"/>
    <col min="14612" max="14612" width="6.42578125" style="13" bestFit="1" customWidth="1"/>
    <col min="14613" max="14613" width="7.42578125" style="13" customWidth="1"/>
    <col min="14614" max="14614" width="9.7109375" style="13" customWidth="1"/>
    <col min="14615" max="14616" width="10.42578125" style="13" bestFit="1" customWidth="1"/>
    <col min="14617" max="14617" width="9.7109375" style="13" bestFit="1" customWidth="1"/>
    <col min="14618" max="14618" width="7.7109375" style="13" customWidth="1"/>
    <col min="14619" max="14619" width="7" style="13" customWidth="1"/>
    <col min="14620" max="14848" width="9.140625" style="13"/>
    <col min="14849" max="14849" width="5.5703125" style="13" bestFit="1" customWidth="1"/>
    <col min="14850" max="14850" width="29.140625" style="13" customWidth="1"/>
    <col min="14851" max="14851" width="7.85546875" style="13" customWidth="1"/>
    <col min="14852" max="14852" width="6.7109375" style="13" customWidth="1"/>
    <col min="14853" max="14853" width="9.42578125" style="13" bestFit="1" customWidth="1"/>
    <col min="14854" max="14854" width="10.42578125" style="13" bestFit="1" customWidth="1"/>
    <col min="14855" max="14855" width="9.5703125" style="13" bestFit="1" customWidth="1"/>
    <col min="14856" max="14857" width="9.42578125" style="13" bestFit="1" customWidth="1"/>
    <col min="14858" max="14858" width="9.28515625" style="13" bestFit="1" customWidth="1"/>
    <col min="14859" max="14859" width="9.42578125" style="13" bestFit="1" customWidth="1"/>
    <col min="14860" max="14860" width="10.42578125" style="13" bestFit="1" customWidth="1"/>
    <col min="14861" max="14861" width="9.42578125" style="13" bestFit="1" customWidth="1"/>
    <col min="14862" max="14862" width="6.42578125" style="13" bestFit="1" customWidth="1"/>
    <col min="14863" max="14863" width="7.42578125" style="13" customWidth="1"/>
    <col min="14864" max="14864" width="9" style="13" customWidth="1"/>
    <col min="14865" max="14865" width="6.42578125" style="13" bestFit="1" customWidth="1"/>
    <col min="14866" max="14866" width="6.5703125" style="13" bestFit="1" customWidth="1"/>
    <col min="14867" max="14867" width="10.140625" style="13" customWidth="1"/>
    <col min="14868" max="14868" width="6.42578125" style="13" bestFit="1" customWidth="1"/>
    <col min="14869" max="14869" width="7.42578125" style="13" customWidth="1"/>
    <col min="14870" max="14870" width="9.7109375" style="13" customWidth="1"/>
    <col min="14871" max="14872" width="10.42578125" style="13" bestFit="1" customWidth="1"/>
    <col min="14873" max="14873" width="9.7109375" style="13" bestFit="1" customWidth="1"/>
    <col min="14874" max="14874" width="7.7109375" style="13" customWidth="1"/>
    <col min="14875" max="14875" width="7" style="13" customWidth="1"/>
    <col min="14876" max="15104" width="9.140625" style="13"/>
    <col min="15105" max="15105" width="5.5703125" style="13" bestFit="1" customWidth="1"/>
    <col min="15106" max="15106" width="29.140625" style="13" customWidth="1"/>
    <col min="15107" max="15107" width="7.85546875" style="13" customWidth="1"/>
    <col min="15108" max="15108" width="6.7109375" style="13" customWidth="1"/>
    <col min="15109" max="15109" width="9.42578125" style="13" bestFit="1" customWidth="1"/>
    <col min="15110" max="15110" width="10.42578125" style="13" bestFit="1" customWidth="1"/>
    <col min="15111" max="15111" width="9.5703125" style="13" bestFit="1" customWidth="1"/>
    <col min="15112" max="15113" width="9.42578125" style="13" bestFit="1" customWidth="1"/>
    <col min="15114" max="15114" width="9.28515625" style="13" bestFit="1" customWidth="1"/>
    <col min="15115" max="15115" width="9.42578125" style="13" bestFit="1" customWidth="1"/>
    <col min="15116" max="15116" width="10.42578125" style="13" bestFit="1" customWidth="1"/>
    <col min="15117" max="15117" width="9.42578125" style="13" bestFit="1" customWidth="1"/>
    <col min="15118" max="15118" width="6.42578125" style="13" bestFit="1" customWidth="1"/>
    <col min="15119" max="15119" width="7.42578125" style="13" customWidth="1"/>
    <col min="15120" max="15120" width="9" style="13" customWidth="1"/>
    <col min="15121" max="15121" width="6.42578125" style="13" bestFit="1" customWidth="1"/>
    <col min="15122" max="15122" width="6.5703125" style="13" bestFit="1" customWidth="1"/>
    <col min="15123" max="15123" width="10.140625" style="13" customWidth="1"/>
    <col min="15124" max="15124" width="6.42578125" style="13" bestFit="1" customWidth="1"/>
    <col min="15125" max="15125" width="7.42578125" style="13" customWidth="1"/>
    <col min="15126" max="15126" width="9.7109375" style="13" customWidth="1"/>
    <col min="15127" max="15128" width="10.42578125" style="13" bestFit="1" customWidth="1"/>
    <col min="15129" max="15129" width="9.7109375" style="13" bestFit="1" customWidth="1"/>
    <col min="15130" max="15130" width="7.7109375" style="13" customWidth="1"/>
    <col min="15131" max="15131" width="7" style="13" customWidth="1"/>
    <col min="15132" max="15360" width="9.140625" style="13"/>
    <col min="15361" max="15361" width="5.5703125" style="13" bestFit="1" customWidth="1"/>
    <col min="15362" max="15362" width="29.140625" style="13" customWidth="1"/>
    <col min="15363" max="15363" width="7.85546875" style="13" customWidth="1"/>
    <col min="15364" max="15364" width="6.7109375" style="13" customWidth="1"/>
    <col min="15365" max="15365" width="9.42578125" style="13" bestFit="1" customWidth="1"/>
    <col min="15366" max="15366" width="10.42578125" style="13" bestFit="1" customWidth="1"/>
    <col min="15367" max="15367" width="9.5703125" style="13" bestFit="1" customWidth="1"/>
    <col min="15368" max="15369" width="9.42578125" style="13" bestFit="1" customWidth="1"/>
    <col min="15370" max="15370" width="9.28515625" style="13" bestFit="1" customWidth="1"/>
    <col min="15371" max="15371" width="9.42578125" style="13" bestFit="1" customWidth="1"/>
    <col min="15372" max="15372" width="10.42578125" style="13" bestFit="1" customWidth="1"/>
    <col min="15373" max="15373" width="9.42578125" style="13" bestFit="1" customWidth="1"/>
    <col min="15374" max="15374" width="6.42578125" style="13" bestFit="1" customWidth="1"/>
    <col min="15375" max="15375" width="7.42578125" style="13" customWidth="1"/>
    <col min="15376" max="15376" width="9" style="13" customWidth="1"/>
    <col min="15377" max="15377" width="6.42578125" style="13" bestFit="1" customWidth="1"/>
    <col min="15378" max="15378" width="6.5703125" style="13" bestFit="1" customWidth="1"/>
    <col min="15379" max="15379" width="10.140625" style="13" customWidth="1"/>
    <col min="15380" max="15380" width="6.42578125" style="13" bestFit="1" customWidth="1"/>
    <col min="15381" max="15381" width="7.42578125" style="13" customWidth="1"/>
    <col min="15382" max="15382" width="9.7109375" style="13" customWidth="1"/>
    <col min="15383" max="15384" width="10.42578125" style="13" bestFit="1" customWidth="1"/>
    <col min="15385" max="15385" width="9.7109375" style="13" bestFit="1" customWidth="1"/>
    <col min="15386" max="15386" width="7.7109375" style="13" customWidth="1"/>
    <col min="15387" max="15387" width="7" style="13" customWidth="1"/>
    <col min="15388" max="15616" width="9.140625" style="13"/>
    <col min="15617" max="15617" width="5.5703125" style="13" bestFit="1" customWidth="1"/>
    <col min="15618" max="15618" width="29.140625" style="13" customWidth="1"/>
    <col min="15619" max="15619" width="7.85546875" style="13" customWidth="1"/>
    <col min="15620" max="15620" width="6.7109375" style="13" customWidth="1"/>
    <col min="15621" max="15621" width="9.42578125" style="13" bestFit="1" customWidth="1"/>
    <col min="15622" max="15622" width="10.42578125" style="13" bestFit="1" customWidth="1"/>
    <col min="15623" max="15623" width="9.5703125" style="13" bestFit="1" customWidth="1"/>
    <col min="15624" max="15625" width="9.42578125" style="13" bestFit="1" customWidth="1"/>
    <col min="15626" max="15626" width="9.28515625" style="13" bestFit="1" customWidth="1"/>
    <col min="15627" max="15627" width="9.42578125" style="13" bestFit="1" customWidth="1"/>
    <col min="15628" max="15628" width="10.42578125" style="13" bestFit="1" customWidth="1"/>
    <col min="15629" max="15629" width="9.42578125" style="13" bestFit="1" customWidth="1"/>
    <col min="15630" max="15630" width="6.42578125" style="13" bestFit="1" customWidth="1"/>
    <col min="15631" max="15631" width="7.42578125" style="13" customWidth="1"/>
    <col min="15632" max="15632" width="9" style="13" customWidth="1"/>
    <col min="15633" max="15633" width="6.42578125" style="13" bestFit="1" customWidth="1"/>
    <col min="15634" max="15634" width="6.5703125" style="13" bestFit="1" customWidth="1"/>
    <col min="15635" max="15635" width="10.140625" style="13" customWidth="1"/>
    <col min="15636" max="15636" width="6.42578125" style="13" bestFit="1" customWidth="1"/>
    <col min="15637" max="15637" width="7.42578125" style="13" customWidth="1"/>
    <col min="15638" max="15638" width="9.7109375" style="13" customWidth="1"/>
    <col min="15639" max="15640" width="10.42578125" style="13" bestFit="1" customWidth="1"/>
    <col min="15641" max="15641" width="9.7109375" style="13" bestFit="1" customWidth="1"/>
    <col min="15642" max="15642" width="7.7109375" style="13" customWidth="1"/>
    <col min="15643" max="15643" width="7" style="13" customWidth="1"/>
    <col min="15644" max="15872" width="9.140625" style="13"/>
    <col min="15873" max="15873" width="5.5703125" style="13" bestFit="1" customWidth="1"/>
    <col min="15874" max="15874" width="29.140625" style="13" customWidth="1"/>
    <col min="15875" max="15875" width="7.85546875" style="13" customWidth="1"/>
    <col min="15876" max="15876" width="6.7109375" style="13" customWidth="1"/>
    <col min="15877" max="15877" width="9.42578125" style="13" bestFit="1" customWidth="1"/>
    <col min="15878" max="15878" width="10.42578125" style="13" bestFit="1" customWidth="1"/>
    <col min="15879" max="15879" width="9.5703125" style="13" bestFit="1" customWidth="1"/>
    <col min="15880" max="15881" width="9.42578125" style="13" bestFit="1" customWidth="1"/>
    <col min="15882" max="15882" width="9.28515625" style="13" bestFit="1" customWidth="1"/>
    <col min="15883" max="15883" width="9.42578125" style="13" bestFit="1" customWidth="1"/>
    <col min="15884" max="15884" width="10.42578125" style="13" bestFit="1" customWidth="1"/>
    <col min="15885" max="15885" width="9.42578125" style="13" bestFit="1" customWidth="1"/>
    <col min="15886" max="15886" width="6.42578125" style="13" bestFit="1" customWidth="1"/>
    <col min="15887" max="15887" width="7.42578125" style="13" customWidth="1"/>
    <col min="15888" max="15888" width="9" style="13" customWidth="1"/>
    <col min="15889" max="15889" width="6.42578125" style="13" bestFit="1" customWidth="1"/>
    <col min="15890" max="15890" width="6.5703125" style="13" bestFit="1" customWidth="1"/>
    <col min="15891" max="15891" width="10.140625" style="13" customWidth="1"/>
    <col min="15892" max="15892" width="6.42578125" style="13" bestFit="1" customWidth="1"/>
    <col min="15893" max="15893" width="7.42578125" style="13" customWidth="1"/>
    <col min="15894" max="15894" width="9.7109375" style="13" customWidth="1"/>
    <col min="15895" max="15896" width="10.42578125" style="13" bestFit="1" customWidth="1"/>
    <col min="15897" max="15897" width="9.7109375" style="13" bestFit="1" customWidth="1"/>
    <col min="15898" max="15898" width="7.7109375" style="13" customWidth="1"/>
    <col min="15899" max="15899" width="7" style="13" customWidth="1"/>
    <col min="15900" max="16128" width="9.140625" style="13"/>
    <col min="16129" max="16129" width="5.5703125" style="13" bestFit="1" customWidth="1"/>
    <col min="16130" max="16130" width="29.140625" style="13" customWidth="1"/>
    <col min="16131" max="16131" width="7.85546875" style="13" customWidth="1"/>
    <col min="16132" max="16132" width="6.7109375" style="13" customWidth="1"/>
    <col min="16133" max="16133" width="9.42578125" style="13" bestFit="1" customWidth="1"/>
    <col min="16134" max="16134" width="10.42578125" style="13" bestFit="1" customWidth="1"/>
    <col min="16135" max="16135" width="9.5703125" style="13" bestFit="1" customWidth="1"/>
    <col min="16136" max="16137" width="9.42578125" style="13" bestFit="1" customWidth="1"/>
    <col min="16138" max="16138" width="9.28515625" style="13" bestFit="1" customWidth="1"/>
    <col min="16139" max="16139" width="9.42578125" style="13" bestFit="1" customWidth="1"/>
    <col min="16140" max="16140" width="10.42578125" style="13" bestFit="1" customWidth="1"/>
    <col min="16141" max="16141" width="9.42578125" style="13" bestFit="1" customWidth="1"/>
    <col min="16142" max="16142" width="6.42578125" style="13" bestFit="1" customWidth="1"/>
    <col min="16143" max="16143" width="7.42578125" style="13" customWidth="1"/>
    <col min="16144" max="16144" width="9" style="13" customWidth="1"/>
    <col min="16145" max="16145" width="6.42578125" style="13" bestFit="1" customWidth="1"/>
    <col min="16146" max="16146" width="6.5703125" style="13" bestFit="1" customWidth="1"/>
    <col min="16147" max="16147" width="10.140625" style="13" customWidth="1"/>
    <col min="16148" max="16148" width="6.42578125" style="13" bestFit="1" customWidth="1"/>
    <col min="16149" max="16149" width="7.42578125" style="13" customWidth="1"/>
    <col min="16150" max="16150" width="9.7109375" style="13" customWidth="1"/>
    <col min="16151" max="16152" width="10.42578125" style="13" bestFit="1" customWidth="1"/>
    <col min="16153" max="16153" width="9.7109375" style="13" bestFit="1" customWidth="1"/>
    <col min="16154" max="16154" width="7.7109375" style="13" customWidth="1"/>
    <col min="16155" max="16155" width="7" style="13" customWidth="1"/>
    <col min="16156" max="16384" width="9.140625" style="13"/>
  </cols>
  <sheetData>
    <row r="1" spans="1:27" s="1" customFormat="1" ht="38.25" customHeight="1" x14ac:dyDescent="0.25">
      <c r="A1" s="36" t="s">
        <v>109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8"/>
    </row>
    <row r="2" spans="1:27" s="3" customFormat="1" ht="25.5" customHeight="1" x14ac:dyDescent="0.25">
      <c r="A2" s="39" t="s">
        <v>0</v>
      </c>
      <c r="B2" s="34" t="s">
        <v>1</v>
      </c>
      <c r="C2" s="34" t="s">
        <v>2</v>
      </c>
      <c r="D2" s="40" t="s">
        <v>3</v>
      </c>
      <c r="E2" s="34" t="s">
        <v>4</v>
      </c>
      <c r="F2" s="34"/>
      <c r="G2" s="34"/>
      <c r="H2" s="39" t="s">
        <v>5</v>
      </c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2">
        <v>10</v>
      </c>
      <c r="AA2" s="2"/>
    </row>
    <row r="3" spans="1:27" s="5" customFormat="1" ht="38.25" customHeight="1" x14ac:dyDescent="0.25">
      <c r="A3" s="39"/>
      <c r="B3" s="34"/>
      <c r="C3" s="34"/>
      <c r="D3" s="40"/>
      <c r="E3" s="34"/>
      <c r="F3" s="34"/>
      <c r="G3" s="34"/>
      <c r="H3" s="34" t="s">
        <v>6</v>
      </c>
      <c r="I3" s="34"/>
      <c r="J3" s="34"/>
      <c r="K3" s="34" t="s">
        <v>7</v>
      </c>
      <c r="L3" s="34"/>
      <c r="M3" s="34"/>
      <c r="N3" s="34" t="s">
        <v>8</v>
      </c>
      <c r="O3" s="34"/>
      <c r="P3" s="34"/>
      <c r="Q3" s="34" t="s">
        <v>9</v>
      </c>
      <c r="R3" s="34"/>
      <c r="S3" s="34"/>
      <c r="T3" s="34" t="s">
        <v>10</v>
      </c>
      <c r="U3" s="34"/>
      <c r="V3" s="34"/>
      <c r="W3" s="34" t="s">
        <v>11</v>
      </c>
      <c r="X3" s="34"/>
      <c r="Y3" s="34"/>
      <c r="Z3" s="4"/>
      <c r="AA3" s="4"/>
    </row>
    <row r="4" spans="1:27" s="5" customFormat="1" ht="37.5" customHeight="1" x14ac:dyDescent="0.25">
      <c r="A4" s="39"/>
      <c r="B4" s="34"/>
      <c r="C4" s="34"/>
      <c r="D4" s="40"/>
      <c r="E4" s="6" t="s">
        <v>12</v>
      </c>
      <c r="F4" s="6" t="s">
        <v>13</v>
      </c>
      <c r="G4" s="6" t="s">
        <v>14</v>
      </c>
      <c r="H4" s="6" t="s">
        <v>15</v>
      </c>
      <c r="I4" s="6" t="s">
        <v>16</v>
      </c>
      <c r="J4" s="6" t="s">
        <v>17</v>
      </c>
      <c r="K4" s="6" t="s">
        <v>18</v>
      </c>
      <c r="L4" s="6" t="s">
        <v>19</v>
      </c>
      <c r="M4" s="6" t="s">
        <v>20</v>
      </c>
      <c r="N4" s="6" t="s">
        <v>21</v>
      </c>
      <c r="O4" s="6" t="s">
        <v>22</v>
      </c>
      <c r="P4" s="6" t="s">
        <v>23</v>
      </c>
      <c r="Q4" s="6" t="s">
        <v>24</v>
      </c>
      <c r="R4" s="6" t="s">
        <v>25</v>
      </c>
      <c r="S4" s="6" t="s">
        <v>26</v>
      </c>
      <c r="T4" s="6" t="s">
        <v>27</v>
      </c>
      <c r="U4" s="6" t="s">
        <v>28</v>
      </c>
      <c r="V4" s="6" t="s">
        <v>29</v>
      </c>
      <c r="W4" s="6" t="s">
        <v>30</v>
      </c>
      <c r="X4" s="6" t="s">
        <v>31</v>
      </c>
      <c r="Y4" s="6" t="s">
        <v>32</v>
      </c>
      <c r="Z4" s="6" t="s">
        <v>33</v>
      </c>
      <c r="AA4" s="4" t="s">
        <v>34</v>
      </c>
    </row>
    <row r="5" spans="1:27" ht="22.5" customHeight="1" x14ac:dyDescent="0.25">
      <c r="A5" s="7">
        <v>1</v>
      </c>
      <c r="B5" s="24" t="s">
        <v>35</v>
      </c>
      <c r="C5" s="8">
        <v>1260</v>
      </c>
      <c r="D5" s="9">
        <v>0.40439999999999998</v>
      </c>
      <c r="E5" s="10">
        <v>223.23</v>
      </c>
      <c r="F5" s="10">
        <v>231.23098709999999</v>
      </c>
      <c r="G5" s="10">
        <f>F5-E5</f>
        <v>8.0009871000000032</v>
      </c>
      <c r="H5" s="10">
        <v>230.19166666666666</v>
      </c>
      <c r="I5" s="10">
        <v>210.89012434290001</v>
      </c>
      <c r="J5" s="10">
        <f>I5-H5</f>
        <v>-19.301542323766654</v>
      </c>
      <c r="K5" s="10">
        <v>745.58819999999992</v>
      </c>
      <c r="L5" s="10">
        <v>1011.4035032799001</v>
      </c>
      <c r="M5" s="10">
        <f>L5-K5</f>
        <v>265.81530327990015</v>
      </c>
      <c r="N5" s="10"/>
      <c r="O5" s="10">
        <v>0</v>
      </c>
      <c r="P5" s="10">
        <f>O5-N5</f>
        <v>0</v>
      </c>
      <c r="Q5" s="10"/>
      <c r="R5" s="10">
        <v>0</v>
      </c>
      <c r="S5" s="10">
        <f>R5-Q5</f>
        <v>0</v>
      </c>
      <c r="T5" s="10"/>
      <c r="U5" s="10">
        <v>0</v>
      </c>
      <c r="V5" s="10">
        <f>U5-T5</f>
        <v>0</v>
      </c>
      <c r="W5" s="10">
        <f>T5+Q5+N5+K5+H5</f>
        <v>975.77986666666652</v>
      </c>
      <c r="X5" s="10">
        <f>U5+R5+O5+L5+I5</f>
        <v>1222.2936276228002</v>
      </c>
      <c r="Y5" s="10">
        <f>X5-W5</f>
        <v>246.51376095613364</v>
      </c>
      <c r="Z5" s="11">
        <f>IFERROR(W5/E5,0)</f>
        <v>4.3711860711672559</v>
      </c>
      <c r="AA5" s="11">
        <f>IFERROR(X5/F5,0)</f>
        <v>5.286028671815501</v>
      </c>
    </row>
    <row r="6" spans="1:27" ht="22.5" customHeight="1" x14ac:dyDescent="0.25">
      <c r="A6" s="7">
        <f>A5+1</f>
        <v>2</v>
      </c>
      <c r="B6" s="24" t="s">
        <v>36</v>
      </c>
      <c r="C6" s="8">
        <v>500</v>
      </c>
      <c r="D6" s="9">
        <v>0.40439999999999998</v>
      </c>
      <c r="E6" s="10">
        <v>115.66</v>
      </c>
      <c r="F6" s="10">
        <v>105.58545435000001</v>
      </c>
      <c r="G6" s="10">
        <f t="shared" ref="G6:G69" si="0">F6-E6</f>
        <v>-10.07454564999999</v>
      </c>
      <c r="H6" s="10">
        <v>97.224999999999994</v>
      </c>
      <c r="I6" s="10">
        <v>95.149582716599994</v>
      </c>
      <c r="J6" s="10">
        <f t="shared" ref="J6:J69" si="1">I6-H6</f>
        <v>-2.0754172834000002</v>
      </c>
      <c r="K6" s="10">
        <v>364.32899999999995</v>
      </c>
      <c r="L6" s="10">
        <v>431.86235296860002</v>
      </c>
      <c r="M6" s="10">
        <f t="shared" ref="M6:M69" si="2">L6-K6</f>
        <v>67.53335296860007</v>
      </c>
      <c r="N6" s="10"/>
      <c r="O6" s="10">
        <v>0</v>
      </c>
      <c r="P6" s="10">
        <f t="shared" ref="P6:P69" si="3">O6-N6</f>
        <v>0</v>
      </c>
      <c r="Q6" s="10"/>
      <c r="R6" s="10">
        <v>0</v>
      </c>
      <c r="S6" s="10">
        <f t="shared" ref="S6:S69" si="4">R6-Q6</f>
        <v>0</v>
      </c>
      <c r="T6" s="10"/>
      <c r="U6" s="10">
        <v>0</v>
      </c>
      <c r="V6" s="10">
        <f t="shared" ref="V6:V69" si="5">U6-T6</f>
        <v>0</v>
      </c>
      <c r="W6" s="10">
        <f t="shared" ref="W6:X69" si="6">T6+Q6+N6+K6+H6</f>
        <v>461.55399999999997</v>
      </c>
      <c r="X6" s="10">
        <f t="shared" si="6"/>
        <v>527.0119356852</v>
      </c>
      <c r="Y6" s="10">
        <f t="shared" ref="Y6:Y69" si="7">X6-W6</f>
        <v>65.457935685200027</v>
      </c>
      <c r="Z6" s="11">
        <f t="shared" ref="Z6:AA69" si="8">IFERROR(W6/E6,0)</f>
        <v>3.9906104098218917</v>
      </c>
      <c r="AA6" s="11">
        <f t="shared" si="8"/>
        <v>4.9913308507271674</v>
      </c>
    </row>
    <row r="7" spans="1:27" ht="22.5" customHeight="1" x14ac:dyDescent="0.25">
      <c r="A7" s="7">
        <f t="shared" ref="A7:A70" si="9">A6+1</f>
        <v>3</v>
      </c>
      <c r="B7" s="24" t="s">
        <v>37</v>
      </c>
      <c r="C7" s="8">
        <v>800</v>
      </c>
      <c r="D7" s="9">
        <v>0.40439999999999998</v>
      </c>
      <c r="E7" s="10">
        <v>0</v>
      </c>
      <c r="F7" s="10">
        <v>0</v>
      </c>
      <c r="G7" s="10">
        <f t="shared" si="0"/>
        <v>0</v>
      </c>
      <c r="H7" s="10">
        <v>197.02500000000001</v>
      </c>
      <c r="I7" s="10">
        <v>0</v>
      </c>
      <c r="J7" s="10">
        <f t="shared" si="1"/>
        <v>-197.02500000000001</v>
      </c>
      <c r="K7" s="10">
        <v>0</v>
      </c>
      <c r="L7" s="10">
        <v>0</v>
      </c>
      <c r="M7" s="10">
        <f t="shared" si="2"/>
        <v>0</v>
      </c>
      <c r="N7" s="10"/>
      <c r="O7" s="10">
        <v>0</v>
      </c>
      <c r="P7" s="10">
        <f t="shared" si="3"/>
        <v>0</v>
      </c>
      <c r="Q7" s="10"/>
      <c r="R7" s="10">
        <v>0</v>
      </c>
      <c r="S7" s="10">
        <f t="shared" si="4"/>
        <v>0</v>
      </c>
      <c r="T7" s="10"/>
      <c r="U7" s="10">
        <v>0</v>
      </c>
      <c r="V7" s="10">
        <f t="shared" si="5"/>
        <v>0</v>
      </c>
      <c r="W7" s="10">
        <f t="shared" si="6"/>
        <v>197.02500000000001</v>
      </c>
      <c r="X7" s="10">
        <f t="shared" si="6"/>
        <v>0</v>
      </c>
      <c r="Y7" s="10">
        <f t="shared" si="7"/>
        <v>-197.02500000000001</v>
      </c>
      <c r="Z7" s="11">
        <f t="shared" si="8"/>
        <v>0</v>
      </c>
      <c r="AA7" s="11">
        <f t="shared" si="8"/>
        <v>0</v>
      </c>
    </row>
    <row r="8" spans="1:27" ht="22.5" customHeight="1" x14ac:dyDescent="0.25">
      <c r="A8" s="7">
        <f t="shared" si="9"/>
        <v>4</v>
      </c>
      <c r="B8" s="24" t="s">
        <v>38</v>
      </c>
      <c r="C8" s="8">
        <v>420</v>
      </c>
      <c r="D8" s="9">
        <v>0.40439999999999998</v>
      </c>
      <c r="E8" s="10">
        <v>0</v>
      </c>
      <c r="F8" s="10">
        <v>86.405610240000001</v>
      </c>
      <c r="G8" s="10">
        <f t="shared" si="0"/>
        <v>86.405610240000001</v>
      </c>
      <c r="H8" s="10">
        <v>74.316666666666677</v>
      </c>
      <c r="I8" s="10">
        <v>88.358103382500005</v>
      </c>
      <c r="J8" s="10">
        <f t="shared" si="1"/>
        <v>14.041436715833328</v>
      </c>
      <c r="K8" s="10">
        <v>0</v>
      </c>
      <c r="L8" s="10">
        <v>389.96010777689997</v>
      </c>
      <c r="M8" s="10">
        <f t="shared" si="2"/>
        <v>389.96010777689997</v>
      </c>
      <c r="N8" s="10"/>
      <c r="O8" s="10">
        <v>0</v>
      </c>
      <c r="P8" s="10">
        <f t="shared" si="3"/>
        <v>0</v>
      </c>
      <c r="Q8" s="10"/>
      <c r="R8" s="10">
        <v>0</v>
      </c>
      <c r="S8" s="10">
        <f t="shared" si="4"/>
        <v>0</v>
      </c>
      <c r="T8" s="10"/>
      <c r="U8" s="10">
        <v>0</v>
      </c>
      <c r="V8" s="10">
        <f t="shared" si="5"/>
        <v>0</v>
      </c>
      <c r="W8" s="10">
        <f t="shared" si="6"/>
        <v>74.316666666666677</v>
      </c>
      <c r="X8" s="10">
        <f t="shared" si="6"/>
        <v>478.31821115939999</v>
      </c>
      <c r="Y8" s="10">
        <f t="shared" si="7"/>
        <v>404.00154449273333</v>
      </c>
      <c r="Z8" s="11">
        <f t="shared" si="8"/>
        <v>0</v>
      </c>
      <c r="AA8" s="11">
        <f t="shared" si="8"/>
        <v>5.5357309534742543</v>
      </c>
    </row>
    <row r="9" spans="1:27" ht="22.5" customHeight="1" x14ac:dyDescent="0.25">
      <c r="A9" s="7">
        <f t="shared" si="9"/>
        <v>5</v>
      </c>
      <c r="B9" s="24" t="s">
        <v>39</v>
      </c>
      <c r="C9" s="8">
        <v>420</v>
      </c>
      <c r="D9" s="9">
        <v>0.40439999999999998</v>
      </c>
      <c r="E9" s="10">
        <v>0</v>
      </c>
      <c r="F9" s="10">
        <v>102.14702208</v>
      </c>
      <c r="G9" s="10">
        <f t="shared" si="0"/>
        <v>102.14702208</v>
      </c>
      <c r="H9" s="10">
        <v>86.941666666666663</v>
      </c>
      <c r="I9" s="10">
        <v>94.507957359900004</v>
      </c>
      <c r="J9" s="10">
        <f t="shared" si="1"/>
        <v>7.5662906932333414</v>
      </c>
      <c r="K9" s="10">
        <v>0</v>
      </c>
      <c r="L9" s="10">
        <v>461.00321082990001</v>
      </c>
      <c r="M9" s="10">
        <f t="shared" si="2"/>
        <v>461.00321082990001</v>
      </c>
      <c r="N9" s="10"/>
      <c r="O9" s="10">
        <v>0</v>
      </c>
      <c r="P9" s="10">
        <f t="shared" si="3"/>
        <v>0</v>
      </c>
      <c r="Q9" s="10"/>
      <c r="R9" s="10">
        <v>0</v>
      </c>
      <c r="S9" s="10">
        <f t="shared" si="4"/>
        <v>0</v>
      </c>
      <c r="T9" s="10"/>
      <c r="U9" s="10">
        <v>0</v>
      </c>
      <c r="V9" s="10">
        <f t="shared" si="5"/>
        <v>0</v>
      </c>
      <c r="W9" s="10">
        <f t="shared" si="6"/>
        <v>86.941666666666663</v>
      </c>
      <c r="X9" s="10">
        <f t="shared" si="6"/>
        <v>555.51116818980006</v>
      </c>
      <c r="Y9" s="10">
        <f t="shared" si="7"/>
        <v>468.5695015231334</v>
      </c>
      <c r="Z9" s="11">
        <f t="shared" si="8"/>
        <v>0</v>
      </c>
      <c r="AA9" s="11">
        <f t="shared" si="8"/>
        <v>5.4383491253884246</v>
      </c>
    </row>
    <row r="10" spans="1:27" ht="22.5" customHeight="1" x14ac:dyDescent="0.25">
      <c r="A10" s="7">
        <f t="shared" si="9"/>
        <v>6</v>
      </c>
      <c r="B10" s="24" t="s">
        <v>40</v>
      </c>
      <c r="C10" s="8">
        <v>210</v>
      </c>
      <c r="D10" s="9">
        <v>0.40439999999999998</v>
      </c>
      <c r="E10" s="10">
        <v>0</v>
      </c>
      <c r="F10" s="10">
        <v>2.3631787800000001</v>
      </c>
      <c r="G10" s="10">
        <f t="shared" si="0"/>
        <v>2.3631787800000001</v>
      </c>
      <c r="H10" s="10">
        <v>53.2</v>
      </c>
      <c r="I10" s="10">
        <v>4.2923137499999999</v>
      </c>
      <c r="J10" s="10">
        <f t="shared" si="1"/>
        <v>-48.907686250000005</v>
      </c>
      <c r="K10" s="10">
        <v>0</v>
      </c>
      <c r="L10" s="10">
        <v>10.6653428244</v>
      </c>
      <c r="M10" s="10">
        <f t="shared" si="2"/>
        <v>10.6653428244</v>
      </c>
      <c r="N10" s="10"/>
      <c r="O10" s="10">
        <v>0</v>
      </c>
      <c r="P10" s="10">
        <f t="shared" si="3"/>
        <v>0</v>
      </c>
      <c r="Q10" s="10"/>
      <c r="R10" s="10">
        <v>0</v>
      </c>
      <c r="S10" s="10">
        <f t="shared" si="4"/>
        <v>0</v>
      </c>
      <c r="T10" s="10"/>
      <c r="U10" s="10">
        <v>0</v>
      </c>
      <c r="V10" s="10">
        <f t="shared" si="5"/>
        <v>0</v>
      </c>
      <c r="W10" s="10">
        <f t="shared" si="6"/>
        <v>53.2</v>
      </c>
      <c r="X10" s="10">
        <f t="shared" si="6"/>
        <v>14.9576565744</v>
      </c>
      <c r="Y10" s="10">
        <f t="shared" si="7"/>
        <v>-38.242343425600005</v>
      </c>
      <c r="Z10" s="11">
        <f t="shared" si="8"/>
        <v>0</v>
      </c>
      <c r="AA10" s="11">
        <f t="shared" si="8"/>
        <v>6.3294646604773588</v>
      </c>
    </row>
    <row r="11" spans="1:27" ht="22.5" customHeight="1" x14ac:dyDescent="0.25">
      <c r="A11" s="7">
        <f t="shared" si="9"/>
        <v>7</v>
      </c>
      <c r="B11" s="24" t="s">
        <v>41</v>
      </c>
      <c r="C11" s="8">
        <v>600</v>
      </c>
      <c r="D11" s="9">
        <v>0.40439999999999998</v>
      </c>
      <c r="E11" s="10">
        <v>52.33</v>
      </c>
      <c r="F11" s="10">
        <v>117.1413927</v>
      </c>
      <c r="G11" s="10">
        <f t="shared" si="0"/>
        <v>64.811392699999999</v>
      </c>
      <c r="H11" s="10">
        <v>219.67500000000001</v>
      </c>
      <c r="I11" s="10">
        <v>214.88048868869998</v>
      </c>
      <c r="J11" s="10">
        <f t="shared" si="1"/>
        <v>-4.7945113113000275</v>
      </c>
      <c r="K11" s="10">
        <v>191.52780000000001</v>
      </c>
      <c r="L11" s="10">
        <v>481.27194044010002</v>
      </c>
      <c r="M11" s="10">
        <f t="shared" si="2"/>
        <v>289.74414044010001</v>
      </c>
      <c r="N11" s="10"/>
      <c r="O11" s="10">
        <v>0</v>
      </c>
      <c r="P11" s="10">
        <f t="shared" si="3"/>
        <v>0</v>
      </c>
      <c r="Q11" s="10"/>
      <c r="R11" s="10">
        <v>0</v>
      </c>
      <c r="S11" s="10">
        <f t="shared" si="4"/>
        <v>0</v>
      </c>
      <c r="T11" s="10"/>
      <c r="U11" s="10">
        <v>0</v>
      </c>
      <c r="V11" s="10">
        <f t="shared" si="5"/>
        <v>0</v>
      </c>
      <c r="W11" s="10">
        <f t="shared" si="6"/>
        <v>411.20280000000002</v>
      </c>
      <c r="X11" s="10">
        <f t="shared" si="6"/>
        <v>696.15242912880001</v>
      </c>
      <c r="Y11" s="10">
        <f t="shared" si="7"/>
        <v>284.94962912879998</v>
      </c>
      <c r="Z11" s="11">
        <f t="shared" si="8"/>
        <v>7.8578788457863569</v>
      </c>
      <c r="AA11" s="11">
        <f t="shared" si="8"/>
        <v>5.9428389323631459</v>
      </c>
    </row>
    <row r="12" spans="1:27" ht="22.5" customHeight="1" x14ac:dyDescent="0.25">
      <c r="A12" s="7">
        <f t="shared" si="9"/>
        <v>8</v>
      </c>
      <c r="B12" s="25" t="s">
        <v>42</v>
      </c>
      <c r="C12" s="8">
        <f>SUM(C5:C11)</f>
        <v>4210</v>
      </c>
      <c r="D12" s="9">
        <v>0.40439999999999998</v>
      </c>
      <c r="E12" s="14">
        <f>SUM(E5:E11)</f>
        <v>391.21999999999997</v>
      </c>
      <c r="F12" s="14">
        <f t="shared" ref="F12:Y12" si="10">SUM(F5:F11)</f>
        <v>644.87364524999998</v>
      </c>
      <c r="G12" s="14">
        <f t="shared" si="10"/>
        <v>253.65364525000001</v>
      </c>
      <c r="H12" s="14">
        <f t="shared" si="10"/>
        <v>958.57500000000005</v>
      </c>
      <c r="I12" s="14">
        <f t="shared" si="10"/>
        <v>708.07857024060002</v>
      </c>
      <c r="J12" s="14">
        <f t="shared" si="10"/>
        <v>-250.4964297594</v>
      </c>
      <c r="K12" s="14">
        <f t="shared" si="10"/>
        <v>1301.4449999999999</v>
      </c>
      <c r="L12" s="14">
        <f t="shared" si="10"/>
        <v>2786.1664581198002</v>
      </c>
      <c r="M12" s="14">
        <f t="shared" si="10"/>
        <v>1484.7214581198002</v>
      </c>
      <c r="N12" s="14">
        <f t="shared" si="10"/>
        <v>0</v>
      </c>
      <c r="O12" s="14">
        <f t="shared" si="10"/>
        <v>0</v>
      </c>
      <c r="P12" s="14">
        <f t="shared" si="10"/>
        <v>0</v>
      </c>
      <c r="Q12" s="14">
        <f t="shared" si="10"/>
        <v>0</v>
      </c>
      <c r="R12" s="14">
        <f t="shared" si="10"/>
        <v>0</v>
      </c>
      <c r="S12" s="14">
        <f t="shared" si="10"/>
        <v>0</v>
      </c>
      <c r="T12" s="14">
        <f t="shared" si="10"/>
        <v>0</v>
      </c>
      <c r="U12" s="14">
        <f t="shared" si="10"/>
        <v>0</v>
      </c>
      <c r="V12" s="14">
        <f t="shared" si="10"/>
        <v>0</v>
      </c>
      <c r="W12" s="14">
        <f t="shared" si="10"/>
        <v>2260.0199999999995</v>
      </c>
      <c r="X12" s="14">
        <f t="shared" si="10"/>
        <v>3494.2450283604007</v>
      </c>
      <c r="Y12" s="14">
        <f t="shared" si="10"/>
        <v>1234.2250283604003</v>
      </c>
      <c r="Z12" s="15">
        <f t="shared" si="8"/>
        <v>5.7768518991871574</v>
      </c>
      <c r="AA12" s="15">
        <f t="shared" si="8"/>
        <v>5.4184956294899864</v>
      </c>
    </row>
    <row r="13" spans="1:27" ht="22.5" customHeight="1" x14ac:dyDescent="0.25">
      <c r="A13" s="7">
        <f t="shared" si="9"/>
        <v>9</v>
      </c>
      <c r="B13" s="24" t="s">
        <v>43</v>
      </c>
      <c r="C13" s="8">
        <v>770</v>
      </c>
      <c r="D13" s="9">
        <v>0.40439999999999998</v>
      </c>
      <c r="E13" s="10">
        <v>105.07</v>
      </c>
      <c r="F13" s="10">
        <v>0.10919394</v>
      </c>
      <c r="G13" s="10">
        <f t="shared" si="0"/>
        <v>-104.96080606</v>
      </c>
      <c r="H13" s="10">
        <v>78.066666666666677</v>
      </c>
      <c r="I13" s="10">
        <v>81.131909859899991</v>
      </c>
      <c r="J13" s="10">
        <f t="shared" si="1"/>
        <v>3.0652431932333144</v>
      </c>
      <c r="K13" s="10">
        <v>0</v>
      </c>
      <c r="L13" s="10">
        <v>0</v>
      </c>
      <c r="M13" s="10">
        <f t="shared" si="2"/>
        <v>0</v>
      </c>
      <c r="N13" s="10"/>
      <c r="O13" s="10">
        <v>0</v>
      </c>
      <c r="P13" s="10">
        <f t="shared" si="3"/>
        <v>0</v>
      </c>
      <c r="Q13" s="10"/>
      <c r="R13" s="10">
        <v>0</v>
      </c>
      <c r="S13" s="10">
        <f t="shared" si="4"/>
        <v>0</v>
      </c>
      <c r="T13" s="10"/>
      <c r="U13" s="10">
        <v>0</v>
      </c>
      <c r="V13" s="10">
        <f t="shared" si="5"/>
        <v>0</v>
      </c>
      <c r="W13" s="10">
        <f t="shared" si="6"/>
        <v>78.066666666666677</v>
      </c>
      <c r="X13" s="10">
        <f t="shared" si="6"/>
        <v>81.131909859899991</v>
      </c>
      <c r="Y13" s="10">
        <f t="shared" si="7"/>
        <v>3.0652431932333144</v>
      </c>
      <c r="Z13" s="11">
        <f t="shared" si="8"/>
        <v>0.74299673233717223</v>
      </c>
      <c r="AA13" s="11">
        <f t="shared" si="8"/>
        <v>743.00744033872195</v>
      </c>
    </row>
    <row r="14" spans="1:27" ht="22.5" customHeight="1" x14ac:dyDescent="0.25">
      <c r="A14" s="7">
        <f t="shared" si="9"/>
        <v>10</v>
      </c>
      <c r="B14" s="24" t="s">
        <v>44</v>
      </c>
      <c r="C14" s="8">
        <v>90</v>
      </c>
      <c r="D14" s="9">
        <v>0.40439999999999998</v>
      </c>
      <c r="E14" s="10">
        <v>5.52</v>
      </c>
      <c r="F14" s="10">
        <v>-1.28342808E-2</v>
      </c>
      <c r="G14" s="10">
        <f t="shared" si="0"/>
        <v>-5.5328342807999995</v>
      </c>
      <c r="H14" s="10">
        <v>8.9666666666666668</v>
      </c>
      <c r="I14" s="10">
        <v>9.3201525000000007</v>
      </c>
      <c r="J14" s="10">
        <f t="shared" si="1"/>
        <v>0.35348583333333394</v>
      </c>
      <c r="K14" s="10">
        <v>0</v>
      </c>
      <c r="L14" s="10">
        <v>0</v>
      </c>
      <c r="M14" s="10">
        <f t="shared" si="2"/>
        <v>0</v>
      </c>
      <c r="N14" s="10"/>
      <c r="O14" s="10">
        <v>0</v>
      </c>
      <c r="P14" s="10">
        <f t="shared" si="3"/>
        <v>0</v>
      </c>
      <c r="Q14" s="10"/>
      <c r="R14" s="10">
        <v>0</v>
      </c>
      <c r="S14" s="10">
        <f t="shared" si="4"/>
        <v>0</v>
      </c>
      <c r="T14" s="10"/>
      <c r="U14" s="10">
        <v>0</v>
      </c>
      <c r="V14" s="10">
        <f t="shared" si="5"/>
        <v>0</v>
      </c>
      <c r="W14" s="10">
        <f t="shared" si="6"/>
        <v>8.9666666666666668</v>
      </c>
      <c r="X14" s="10">
        <f t="shared" si="6"/>
        <v>9.3201525000000007</v>
      </c>
      <c r="Y14" s="10">
        <f t="shared" si="7"/>
        <v>0.35348583333333394</v>
      </c>
      <c r="Z14" s="11">
        <f t="shared" si="8"/>
        <v>1.6243961352657006</v>
      </c>
      <c r="AA14" s="11">
        <f t="shared" si="8"/>
        <v>-726.19203563007602</v>
      </c>
    </row>
    <row r="15" spans="1:27" ht="22.5" customHeight="1" x14ac:dyDescent="0.25">
      <c r="A15" s="7">
        <f t="shared" si="9"/>
        <v>11</v>
      </c>
      <c r="B15" s="24" t="s">
        <v>45</v>
      </c>
      <c r="C15" s="8">
        <v>50</v>
      </c>
      <c r="D15" s="9">
        <v>0.40439999999999998</v>
      </c>
      <c r="E15" s="10">
        <v>3.2</v>
      </c>
      <c r="F15" s="10">
        <v>5.8589820000000001E-2</v>
      </c>
      <c r="G15" s="10">
        <f t="shared" si="0"/>
        <v>-3.1414101800000003</v>
      </c>
      <c r="H15" s="10">
        <v>16.666666666666668</v>
      </c>
      <c r="I15" s="10">
        <v>17.323365140099998</v>
      </c>
      <c r="J15" s="10">
        <f t="shared" si="1"/>
        <v>0.65669847343333032</v>
      </c>
      <c r="K15" s="10">
        <v>0</v>
      </c>
      <c r="L15" s="10">
        <v>0</v>
      </c>
      <c r="M15" s="10">
        <f t="shared" si="2"/>
        <v>0</v>
      </c>
      <c r="N15" s="10"/>
      <c r="O15" s="10">
        <v>0</v>
      </c>
      <c r="P15" s="10">
        <f t="shared" si="3"/>
        <v>0</v>
      </c>
      <c r="Q15" s="10"/>
      <c r="R15" s="10">
        <v>0</v>
      </c>
      <c r="S15" s="10">
        <f t="shared" si="4"/>
        <v>0</v>
      </c>
      <c r="T15" s="10"/>
      <c r="U15" s="10">
        <v>0</v>
      </c>
      <c r="V15" s="10">
        <f t="shared" si="5"/>
        <v>0</v>
      </c>
      <c r="W15" s="10">
        <f t="shared" si="6"/>
        <v>16.666666666666668</v>
      </c>
      <c r="X15" s="10">
        <f t="shared" si="6"/>
        <v>17.323365140099998</v>
      </c>
      <c r="Y15" s="10">
        <f t="shared" si="7"/>
        <v>0.65669847343333032</v>
      </c>
      <c r="Z15" s="11">
        <f t="shared" si="8"/>
        <v>5.208333333333333</v>
      </c>
      <c r="AA15" s="11">
        <f t="shared" si="8"/>
        <v>295.67192969870871</v>
      </c>
    </row>
    <row r="16" spans="1:27" ht="22.5" customHeight="1" x14ac:dyDescent="0.25">
      <c r="A16" s="7">
        <f t="shared" si="9"/>
        <v>12</v>
      </c>
      <c r="B16" s="24" t="s">
        <v>46</v>
      </c>
      <c r="C16" s="35">
        <v>725</v>
      </c>
      <c r="D16" s="9">
        <v>0.40439999999999998</v>
      </c>
      <c r="E16" s="10">
        <v>16.95</v>
      </c>
      <c r="F16" s="10">
        <v>17.723452072500002</v>
      </c>
      <c r="G16" s="10">
        <f t="shared" si="0"/>
        <v>0.77345207250000314</v>
      </c>
      <c r="H16" s="10">
        <v>84.841666666666669</v>
      </c>
      <c r="I16" s="10">
        <v>29.1902695902</v>
      </c>
      <c r="J16" s="10">
        <f t="shared" si="1"/>
        <v>-55.651397076466665</v>
      </c>
      <c r="K16" s="10">
        <v>0</v>
      </c>
      <c r="L16" s="10">
        <v>0</v>
      </c>
      <c r="M16" s="10">
        <f t="shared" si="2"/>
        <v>0</v>
      </c>
      <c r="N16" s="10"/>
      <c r="O16" s="10">
        <v>0</v>
      </c>
      <c r="P16" s="10">
        <f t="shared" si="3"/>
        <v>0</v>
      </c>
      <c r="Q16" s="10"/>
      <c r="R16" s="10">
        <v>0</v>
      </c>
      <c r="S16" s="10">
        <f t="shared" si="4"/>
        <v>0</v>
      </c>
      <c r="T16" s="10"/>
      <c r="U16" s="10">
        <v>0</v>
      </c>
      <c r="V16" s="10">
        <f t="shared" si="5"/>
        <v>0</v>
      </c>
      <c r="W16" s="10">
        <f t="shared" si="6"/>
        <v>84.841666666666669</v>
      </c>
      <c r="X16" s="10">
        <f t="shared" si="6"/>
        <v>29.1902695902</v>
      </c>
      <c r="Y16" s="10">
        <f t="shared" si="7"/>
        <v>-55.651397076466665</v>
      </c>
      <c r="Z16" s="11">
        <f t="shared" si="8"/>
        <v>5.0054080629301874</v>
      </c>
      <c r="AA16" s="11">
        <f t="shared" si="8"/>
        <v>1.6469855573729961</v>
      </c>
    </row>
    <row r="17" spans="1:27" ht="22.5" customHeight="1" x14ac:dyDescent="0.25">
      <c r="A17" s="7">
        <f t="shared" si="9"/>
        <v>13</v>
      </c>
      <c r="B17" s="24" t="s">
        <v>47</v>
      </c>
      <c r="C17" s="35"/>
      <c r="D17" s="9">
        <v>0.40439999999999998</v>
      </c>
      <c r="E17" s="10">
        <v>42.28</v>
      </c>
      <c r="F17" s="10">
        <v>40.569149840400001</v>
      </c>
      <c r="G17" s="10">
        <f t="shared" si="0"/>
        <v>-1.7108501595999996</v>
      </c>
      <c r="H17" s="10">
        <v>0</v>
      </c>
      <c r="I17" s="10">
        <v>55.948017204900005</v>
      </c>
      <c r="J17" s="10">
        <f t="shared" si="1"/>
        <v>55.948017204900005</v>
      </c>
      <c r="K17" s="10">
        <v>0</v>
      </c>
      <c r="L17" s="10">
        <v>0</v>
      </c>
      <c r="M17" s="10">
        <f t="shared" si="2"/>
        <v>0</v>
      </c>
      <c r="N17" s="10"/>
      <c r="O17" s="10">
        <v>0</v>
      </c>
      <c r="P17" s="10">
        <f t="shared" si="3"/>
        <v>0</v>
      </c>
      <c r="Q17" s="10"/>
      <c r="R17" s="10">
        <v>0</v>
      </c>
      <c r="S17" s="10">
        <f t="shared" si="4"/>
        <v>0</v>
      </c>
      <c r="T17" s="10"/>
      <c r="U17" s="10">
        <v>0</v>
      </c>
      <c r="V17" s="10">
        <f t="shared" si="5"/>
        <v>0</v>
      </c>
      <c r="W17" s="10">
        <f t="shared" si="6"/>
        <v>0</v>
      </c>
      <c r="X17" s="10">
        <f t="shared" si="6"/>
        <v>55.948017204900005</v>
      </c>
      <c r="Y17" s="10">
        <f t="shared" si="7"/>
        <v>55.948017204900005</v>
      </c>
      <c r="Z17" s="11">
        <f t="shared" si="8"/>
        <v>0</v>
      </c>
      <c r="AA17" s="11">
        <f t="shared" si="8"/>
        <v>1.379077881222575</v>
      </c>
    </row>
    <row r="18" spans="1:27" ht="22.5" customHeight="1" x14ac:dyDescent="0.25">
      <c r="A18" s="7">
        <f t="shared" si="9"/>
        <v>14</v>
      </c>
      <c r="B18" s="24" t="s">
        <v>48</v>
      </c>
      <c r="C18" s="35"/>
      <c r="D18" s="9">
        <v>0.40439999999999998</v>
      </c>
      <c r="E18" s="10">
        <v>2.76</v>
      </c>
      <c r="F18" s="10">
        <v>3.8717308881000001</v>
      </c>
      <c r="G18" s="10">
        <f t="shared" si="0"/>
        <v>1.1117308881000003</v>
      </c>
      <c r="H18" s="10">
        <v>0</v>
      </c>
      <c r="I18" s="10">
        <v>3.0406532049000004</v>
      </c>
      <c r="J18" s="10">
        <f t="shared" si="1"/>
        <v>3.0406532049000004</v>
      </c>
      <c r="K18" s="10">
        <v>0</v>
      </c>
      <c r="L18" s="10">
        <v>0</v>
      </c>
      <c r="M18" s="10">
        <f t="shared" si="2"/>
        <v>0</v>
      </c>
      <c r="N18" s="10"/>
      <c r="O18" s="10">
        <v>0</v>
      </c>
      <c r="P18" s="10">
        <f t="shared" si="3"/>
        <v>0</v>
      </c>
      <c r="Q18" s="10"/>
      <c r="R18" s="10">
        <v>0</v>
      </c>
      <c r="S18" s="10">
        <f t="shared" si="4"/>
        <v>0</v>
      </c>
      <c r="T18" s="10"/>
      <c r="U18" s="10">
        <v>0</v>
      </c>
      <c r="V18" s="10">
        <f t="shared" si="5"/>
        <v>0</v>
      </c>
      <c r="W18" s="10">
        <f t="shared" si="6"/>
        <v>0</v>
      </c>
      <c r="X18" s="10">
        <f t="shared" si="6"/>
        <v>3.0406532049000004</v>
      </c>
      <c r="Y18" s="10">
        <f t="shared" si="7"/>
        <v>3.0406532049000004</v>
      </c>
      <c r="Z18" s="11">
        <f t="shared" si="8"/>
        <v>0</v>
      </c>
      <c r="AA18" s="11">
        <f t="shared" si="8"/>
        <v>0.78534724979094817</v>
      </c>
    </row>
    <row r="19" spans="1:27" ht="22.5" customHeight="1" x14ac:dyDescent="0.25">
      <c r="A19" s="7">
        <f t="shared" si="9"/>
        <v>15</v>
      </c>
      <c r="B19" s="24" t="s">
        <v>49</v>
      </c>
      <c r="C19" s="8">
        <v>20</v>
      </c>
      <c r="D19" s="9">
        <v>0.40439999999999998</v>
      </c>
      <c r="E19" s="10">
        <v>0.34</v>
      </c>
      <c r="F19" s="10">
        <v>-1.16603829E-2</v>
      </c>
      <c r="G19" s="10">
        <f t="shared" si="0"/>
        <v>-0.35166038290000001</v>
      </c>
      <c r="H19" s="10">
        <v>4.6416666666666666</v>
      </c>
      <c r="I19" s="10">
        <v>4.8264448599000005</v>
      </c>
      <c r="J19" s="10">
        <f t="shared" si="1"/>
        <v>0.18477819323333389</v>
      </c>
      <c r="K19" s="10">
        <v>0</v>
      </c>
      <c r="L19" s="10">
        <v>0</v>
      </c>
      <c r="M19" s="10">
        <f t="shared" si="2"/>
        <v>0</v>
      </c>
      <c r="N19" s="10"/>
      <c r="O19" s="10">
        <v>0</v>
      </c>
      <c r="P19" s="10">
        <f t="shared" si="3"/>
        <v>0</v>
      </c>
      <c r="Q19" s="10"/>
      <c r="R19" s="10">
        <v>0</v>
      </c>
      <c r="S19" s="10">
        <f t="shared" si="4"/>
        <v>0</v>
      </c>
      <c r="T19" s="10"/>
      <c r="U19" s="10">
        <v>0</v>
      </c>
      <c r="V19" s="10">
        <f t="shared" si="5"/>
        <v>0</v>
      </c>
      <c r="W19" s="10">
        <f t="shared" si="6"/>
        <v>4.6416666666666666</v>
      </c>
      <c r="X19" s="10">
        <f t="shared" si="6"/>
        <v>4.8264448599000005</v>
      </c>
      <c r="Y19" s="10">
        <f t="shared" si="7"/>
        <v>0.18477819323333389</v>
      </c>
      <c r="Z19" s="11">
        <f t="shared" si="8"/>
        <v>13.651960784313724</v>
      </c>
      <c r="AA19" s="11">
        <f t="shared" si="8"/>
        <v>-413.91821360343152</v>
      </c>
    </row>
    <row r="20" spans="1:27" ht="22.5" customHeight="1" x14ac:dyDescent="0.25">
      <c r="A20" s="7">
        <f t="shared" si="9"/>
        <v>16</v>
      </c>
      <c r="B20" s="24" t="s">
        <v>50</v>
      </c>
      <c r="C20" s="8">
        <v>1</v>
      </c>
      <c r="D20" s="9">
        <v>0.40439999999999998</v>
      </c>
      <c r="E20" s="10">
        <v>0.12</v>
      </c>
      <c r="F20" s="10">
        <v>0.16678554750000002</v>
      </c>
      <c r="G20" s="10">
        <f t="shared" si="0"/>
        <v>4.6785547500000024E-2</v>
      </c>
      <c r="H20" s="10">
        <v>0.63333333333333341</v>
      </c>
      <c r="I20" s="10">
        <v>0.65847014009999993</v>
      </c>
      <c r="J20" s="10">
        <f t="shared" si="1"/>
        <v>2.513680676666652E-2</v>
      </c>
      <c r="K20" s="10">
        <v>0</v>
      </c>
      <c r="L20" s="10">
        <v>0</v>
      </c>
      <c r="M20" s="10">
        <f t="shared" si="2"/>
        <v>0</v>
      </c>
      <c r="N20" s="10"/>
      <c r="O20" s="10">
        <v>0</v>
      </c>
      <c r="P20" s="10">
        <f t="shared" si="3"/>
        <v>0</v>
      </c>
      <c r="Q20" s="10"/>
      <c r="R20" s="10">
        <v>0</v>
      </c>
      <c r="S20" s="10">
        <f t="shared" si="4"/>
        <v>0</v>
      </c>
      <c r="T20" s="10"/>
      <c r="U20" s="10">
        <v>0</v>
      </c>
      <c r="V20" s="10">
        <f t="shared" si="5"/>
        <v>0</v>
      </c>
      <c r="W20" s="10">
        <f t="shared" si="6"/>
        <v>0.63333333333333341</v>
      </c>
      <c r="X20" s="10">
        <f t="shared" si="6"/>
        <v>0.65847014009999993</v>
      </c>
      <c r="Y20" s="10">
        <f t="shared" si="7"/>
        <v>2.513680676666652E-2</v>
      </c>
      <c r="Z20" s="11">
        <f t="shared" si="8"/>
        <v>5.2777777777777786</v>
      </c>
      <c r="AA20" s="11">
        <f t="shared" si="8"/>
        <v>3.9480047880047873</v>
      </c>
    </row>
    <row r="21" spans="1:27" ht="22.5" customHeight="1" x14ac:dyDescent="0.25">
      <c r="A21" s="7">
        <f t="shared" si="9"/>
        <v>17</v>
      </c>
      <c r="B21" s="24" t="s">
        <v>51</v>
      </c>
      <c r="C21" s="35">
        <v>117.6</v>
      </c>
      <c r="D21" s="9">
        <v>0.40439999999999998</v>
      </c>
      <c r="E21" s="10">
        <v>12.41</v>
      </c>
      <c r="F21" s="10">
        <v>18.456297660000001</v>
      </c>
      <c r="G21" s="10">
        <f t="shared" si="0"/>
        <v>6.0462976600000005</v>
      </c>
      <c r="H21" s="10">
        <v>22.866666666666667</v>
      </c>
      <c r="I21" s="10">
        <v>14.099640183</v>
      </c>
      <c r="J21" s="10">
        <f t="shared" si="1"/>
        <v>-8.7670264836666671</v>
      </c>
      <c r="K21" s="10">
        <v>0</v>
      </c>
      <c r="L21" s="10">
        <v>0</v>
      </c>
      <c r="M21" s="10">
        <f t="shared" si="2"/>
        <v>0</v>
      </c>
      <c r="N21" s="10"/>
      <c r="O21" s="10">
        <v>0</v>
      </c>
      <c r="P21" s="10">
        <f t="shared" si="3"/>
        <v>0</v>
      </c>
      <c r="Q21" s="10"/>
      <c r="R21" s="10">
        <v>0</v>
      </c>
      <c r="S21" s="10">
        <f t="shared" si="4"/>
        <v>0</v>
      </c>
      <c r="T21" s="10"/>
      <c r="U21" s="10">
        <v>0</v>
      </c>
      <c r="V21" s="10">
        <f t="shared" si="5"/>
        <v>0</v>
      </c>
      <c r="W21" s="10">
        <f t="shared" si="6"/>
        <v>22.866666666666667</v>
      </c>
      <c r="X21" s="10">
        <f t="shared" si="6"/>
        <v>14.099640183</v>
      </c>
      <c r="Y21" s="10">
        <f t="shared" si="7"/>
        <v>-8.7670264836666671</v>
      </c>
      <c r="Z21" s="11">
        <f t="shared" si="8"/>
        <v>1.8426000537201181</v>
      </c>
      <c r="AA21" s="11">
        <f t="shared" si="8"/>
        <v>0.76394737681100011</v>
      </c>
    </row>
    <row r="22" spans="1:27" ht="22.5" customHeight="1" x14ac:dyDescent="0.25">
      <c r="A22" s="7">
        <f t="shared" si="9"/>
        <v>18</v>
      </c>
      <c r="B22" s="24" t="s">
        <v>52</v>
      </c>
      <c r="C22" s="35"/>
      <c r="D22" s="9">
        <v>0.40439999999999998</v>
      </c>
      <c r="E22" s="10">
        <v>9.65</v>
      </c>
      <c r="F22" s="10">
        <v>5.9379143399999998</v>
      </c>
      <c r="G22" s="10">
        <f t="shared" si="0"/>
        <v>-3.7120856600000005</v>
      </c>
      <c r="H22" s="10">
        <v>0</v>
      </c>
      <c r="I22" s="10">
        <v>9.6683248170000002</v>
      </c>
      <c r="J22" s="10">
        <f t="shared" si="1"/>
        <v>9.6683248170000002</v>
      </c>
      <c r="K22" s="10">
        <v>0</v>
      </c>
      <c r="L22" s="10">
        <v>0</v>
      </c>
      <c r="M22" s="10">
        <f t="shared" si="2"/>
        <v>0</v>
      </c>
      <c r="N22" s="10"/>
      <c r="O22" s="10">
        <v>0</v>
      </c>
      <c r="P22" s="10">
        <f t="shared" si="3"/>
        <v>0</v>
      </c>
      <c r="Q22" s="10"/>
      <c r="R22" s="10">
        <v>0</v>
      </c>
      <c r="S22" s="10">
        <f t="shared" si="4"/>
        <v>0</v>
      </c>
      <c r="T22" s="10"/>
      <c r="U22" s="10">
        <v>0</v>
      </c>
      <c r="V22" s="10">
        <f t="shared" si="5"/>
        <v>0</v>
      </c>
      <c r="W22" s="10">
        <f t="shared" si="6"/>
        <v>0</v>
      </c>
      <c r="X22" s="10">
        <f t="shared" si="6"/>
        <v>9.6683248170000002</v>
      </c>
      <c r="Y22" s="10">
        <f t="shared" si="7"/>
        <v>9.6683248170000002</v>
      </c>
      <c r="Z22" s="11">
        <f t="shared" si="8"/>
        <v>0</v>
      </c>
      <c r="AA22" s="11">
        <f t="shared" si="8"/>
        <v>1.6282358187403561</v>
      </c>
    </row>
    <row r="23" spans="1:27" ht="22.5" customHeight="1" x14ac:dyDescent="0.25">
      <c r="A23" s="7">
        <f t="shared" si="9"/>
        <v>19</v>
      </c>
      <c r="B23" s="25" t="s">
        <v>53</v>
      </c>
      <c r="C23" s="8">
        <f>SUM(C13:C22)</f>
        <v>1773.6</v>
      </c>
      <c r="D23" s="9">
        <v>0.40439999999999998</v>
      </c>
      <c r="E23" s="14">
        <f>SUM(E13:E22)</f>
        <v>198.29999999999998</v>
      </c>
      <c r="F23" s="14">
        <f t="shared" ref="F23:Y23" si="11">SUM(F13:F22)</f>
        <v>86.868619444800004</v>
      </c>
      <c r="G23" s="14">
        <f t="shared" si="11"/>
        <v>-111.43138055519999</v>
      </c>
      <c r="H23" s="14">
        <f t="shared" si="11"/>
        <v>216.68333333333337</v>
      </c>
      <c r="I23" s="14">
        <f t="shared" si="11"/>
        <v>225.20724749999999</v>
      </c>
      <c r="J23" s="14">
        <f t="shared" si="11"/>
        <v>8.523914166666648</v>
      </c>
      <c r="K23" s="14">
        <f t="shared" si="11"/>
        <v>0</v>
      </c>
      <c r="L23" s="14">
        <f t="shared" si="11"/>
        <v>0</v>
      </c>
      <c r="M23" s="14">
        <f t="shared" si="11"/>
        <v>0</v>
      </c>
      <c r="N23" s="14">
        <f t="shared" si="11"/>
        <v>0</v>
      </c>
      <c r="O23" s="14">
        <f t="shared" si="11"/>
        <v>0</v>
      </c>
      <c r="P23" s="14">
        <f t="shared" si="11"/>
        <v>0</v>
      </c>
      <c r="Q23" s="14">
        <f t="shared" si="11"/>
        <v>0</v>
      </c>
      <c r="R23" s="14">
        <f t="shared" si="11"/>
        <v>0</v>
      </c>
      <c r="S23" s="14">
        <f t="shared" si="11"/>
        <v>0</v>
      </c>
      <c r="T23" s="14">
        <f t="shared" si="11"/>
        <v>0</v>
      </c>
      <c r="U23" s="14">
        <f t="shared" si="11"/>
        <v>0</v>
      </c>
      <c r="V23" s="14">
        <f t="shared" si="11"/>
        <v>0</v>
      </c>
      <c r="W23" s="14">
        <f t="shared" si="11"/>
        <v>216.68333333333337</v>
      </c>
      <c r="X23" s="14">
        <f t="shared" si="11"/>
        <v>225.20724749999999</v>
      </c>
      <c r="Y23" s="14">
        <f t="shared" si="11"/>
        <v>8.523914166666648</v>
      </c>
      <c r="Z23" s="15">
        <f t="shared" si="8"/>
        <v>1.0927046562447473</v>
      </c>
      <c r="AA23" s="15">
        <f t="shared" si="8"/>
        <v>2.5925040473689838</v>
      </c>
    </row>
    <row r="24" spans="1:27" ht="22.5" customHeight="1" x14ac:dyDescent="0.25">
      <c r="A24" s="7">
        <f t="shared" si="9"/>
        <v>20</v>
      </c>
      <c r="B24" s="24" t="s">
        <v>54</v>
      </c>
      <c r="C24" s="8">
        <v>2100</v>
      </c>
      <c r="D24" s="9">
        <v>0.40439999999999998</v>
      </c>
      <c r="E24" s="10">
        <v>85.5</v>
      </c>
      <c r="F24" s="10">
        <v>66.890808045</v>
      </c>
      <c r="G24" s="10">
        <f t="shared" si="0"/>
        <v>-18.609191955</v>
      </c>
      <c r="H24" s="10">
        <v>50.216666666666669</v>
      </c>
      <c r="I24" s="10">
        <v>49.295109519900002</v>
      </c>
      <c r="J24" s="10">
        <f t="shared" si="1"/>
        <v>-0.92155714676666634</v>
      </c>
      <c r="K24" s="10">
        <v>241.965</v>
      </c>
      <c r="L24" s="10">
        <v>275.25567500010004</v>
      </c>
      <c r="M24" s="10">
        <f t="shared" si="2"/>
        <v>33.290675000100038</v>
      </c>
      <c r="N24" s="10"/>
      <c r="O24" s="10">
        <v>0</v>
      </c>
      <c r="P24" s="10">
        <f t="shared" si="3"/>
        <v>0</v>
      </c>
      <c r="Q24" s="10"/>
      <c r="R24" s="10">
        <v>0</v>
      </c>
      <c r="S24" s="10">
        <f t="shared" si="4"/>
        <v>0</v>
      </c>
      <c r="T24" s="10"/>
      <c r="U24" s="10">
        <v>0</v>
      </c>
      <c r="V24" s="10">
        <f t="shared" si="5"/>
        <v>0</v>
      </c>
      <c r="W24" s="10">
        <f t="shared" si="6"/>
        <v>292.18166666666667</v>
      </c>
      <c r="X24" s="10">
        <f t="shared" si="6"/>
        <v>324.55078452000004</v>
      </c>
      <c r="Y24" s="10">
        <f t="shared" si="7"/>
        <v>32.369117853333364</v>
      </c>
      <c r="Z24" s="11">
        <f t="shared" si="8"/>
        <v>3.417329434697856</v>
      </c>
      <c r="AA24" s="11">
        <f t="shared" si="8"/>
        <v>4.851948929988442</v>
      </c>
    </row>
    <row r="25" spans="1:27" ht="22.5" customHeight="1" x14ac:dyDescent="0.25">
      <c r="A25" s="7">
        <f t="shared" si="9"/>
        <v>21</v>
      </c>
      <c r="B25" s="24" t="s">
        <v>55</v>
      </c>
      <c r="C25" s="8">
        <v>1000</v>
      </c>
      <c r="D25" s="9">
        <v>0.40439999999999998</v>
      </c>
      <c r="E25" s="10">
        <v>124.19</v>
      </c>
      <c r="F25" s="10">
        <v>122.73983535330001</v>
      </c>
      <c r="G25" s="10">
        <f t="shared" si="0"/>
        <v>-1.4501646466999887</v>
      </c>
      <c r="H25" s="10">
        <v>102.70833333333334</v>
      </c>
      <c r="I25" s="10">
        <v>114.5251365795</v>
      </c>
      <c r="J25" s="10">
        <f t="shared" si="1"/>
        <v>11.816803246166657</v>
      </c>
      <c r="K25" s="10">
        <v>371.32810000000001</v>
      </c>
      <c r="L25" s="10">
        <v>500.65578850319997</v>
      </c>
      <c r="M25" s="10">
        <f t="shared" si="2"/>
        <v>129.32768850319997</v>
      </c>
      <c r="N25" s="10"/>
      <c r="O25" s="10">
        <v>0</v>
      </c>
      <c r="P25" s="10">
        <f t="shared" si="3"/>
        <v>0</v>
      </c>
      <c r="Q25" s="10"/>
      <c r="R25" s="10">
        <v>0</v>
      </c>
      <c r="S25" s="10">
        <f t="shared" si="4"/>
        <v>0</v>
      </c>
      <c r="T25" s="10"/>
      <c r="U25" s="10">
        <v>0</v>
      </c>
      <c r="V25" s="10">
        <f t="shared" si="5"/>
        <v>0</v>
      </c>
      <c r="W25" s="10">
        <f t="shared" si="6"/>
        <v>474.03643333333332</v>
      </c>
      <c r="X25" s="10">
        <f t="shared" si="6"/>
        <v>615.18092508270001</v>
      </c>
      <c r="Y25" s="10">
        <f t="shared" si="7"/>
        <v>141.14449174936669</v>
      </c>
      <c r="Z25" s="11">
        <f t="shared" si="8"/>
        <v>3.8170257938105592</v>
      </c>
      <c r="AA25" s="11">
        <f t="shared" si="8"/>
        <v>5.0120722690553956</v>
      </c>
    </row>
    <row r="26" spans="1:27" ht="22.5" customHeight="1" x14ac:dyDescent="0.25">
      <c r="A26" s="7">
        <f t="shared" si="9"/>
        <v>22</v>
      </c>
      <c r="B26" s="24" t="s">
        <v>56</v>
      </c>
      <c r="C26" s="8">
        <v>1000</v>
      </c>
      <c r="D26" s="9">
        <v>0.40439999999999998</v>
      </c>
      <c r="E26" s="10">
        <v>57.6</v>
      </c>
      <c r="F26" s="10">
        <v>39.376609113600004</v>
      </c>
      <c r="G26" s="10">
        <f t="shared" si="0"/>
        <v>-18.223390886399997</v>
      </c>
      <c r="H26" s="10">
        <v>72.50833333333334</v>
      </c>
      <c r="I26" s="10">
        <v>67.242763482299992</v>
      </c>
      <c r="J26" s="10">
        <f t="shared" si="1"/>
        <v>-5.265569851033348</v>
      </c>
      <c r="K26" s="10">
        <v>158.4</v>
      </c>
      <c r="L26" s="10">
        <v>155.73448906109999</v>
      </c>
      <c r="M26" s="10">
        <f t="shared" si="2"/>
        <v>-2.6655109389000131</v>
      </c>
      <c r="N26" s="10"/>
      <c r="O26" s="10">
        <v>0</v>
      </c>
      <c r="P26" s="10">
        <f t="shared" si="3"/>
        <v>0</v>
      </c>
      <c r="Q26" s="10"/>
      <c r="R26" s="10">
        <v>0</v>
      </c>
      <c r="S26" s="10">
        <f t="shared" si="4"/>
        <v>0</v>
      </c>
      <c r="T26" s="10"/>
      <c r="U26" s="10">
        <v>0</v>
      </c>
      <c r="V26" s="10">
        <f t="shared" si="5"/>
        <v>0</v>
      </c>
      <c r="W26" s="10">
        <f t="shared" si="6"/>
        <v>230.90833333333336</v>
      </c>
      <c r="X26" s="10">
        <f t="shared" si="6"/>
        <v>222.97725254339997</v>
      </c>
      <c r="Y26" s="10">
        <f t="shared" si="7"/>
        <v>-7.9310807899333895</v>
      </c>
      <c r="Z26" s="11">
        <f t="shared" si="8"/>
        <v>4.0088252314814818</v>
      </c>
      <c r="AA26" s="11">
        <f t="shared" si="8"/>
        <v>5.6626829369720273</v>
      </c>
    </row>
    <row r="27" spans="1:27" ht="22.5" customHeight="1" x14ac:dyDescent="0.25">
      <c r="A27" s="7">
        <f t="shared" si="9"/>
        <v>23</v>
      </c>
      <c r="B27" s="24" t="s">
        <v>57</v>
      </c>
      <c r="C27" s="8">
        <v>2000</v>
      </c>
      <c r="D27" s="9">
        <v>0.40439999999999998</v>
      </c>
      <c r="E27" s="10">
        <v>40.04</v>
      </c>
      <c r="F27" s="10">
        <v>32.8311372537</v>
      </c>
      <c r="G27" s="10">
        <f t="shared" si="0"/>
        <v>-7.2088627462999995</v>
      </c>
      <c r="H27" s="10">
        <v>29.700000000000003</v>
      </c>
      <c r="I27" s="10">
        <v>30.096669656700001</v>
      </c>
      <c r="J27" s="10">
        <f t="shared" si="1"/>
        <v>0.39666965669999854</v>
      </c>
      <c r="K27" s="10">
        <v>70.069999999999993</v>
      </c>
      <c r="L27" s="10">
        <v>78.466418116200003</v>
      </c>
      <c r="M27" s="10">
        <f t="shared" si="2"/>
        <v>8.3964181162000102</v>
      </c>
      <c r="N27" s="10"/>
      <c r="O27" s="10">
        <v>0</v>
      </c>
      <c r="P27" s="10">
        <f t="shared" si="3"/>
        <v>0</v>
      </c>
      <c r="Q27" s="10"/>
      <c r="R27" s="10">
        <v>0</v>
      </c>
      <c r="S27" s="10">
        <f t="shared" si="4"/>
        <v>0</v>
      </c>
      <c r="T27" s="10"/>
      <c r="U27" s="10">
        <v>0</v>
      </c>
      <c r="V27" s="10">
        <f t="shared" si="5"/>
        <v>0</v>
      </c>
      <c r="W27" s="10">
        <f t="shared" si="6"/>
        <v>99.77</v>
      </c>
      <c r="X27" s="10">
        <f t="shared" si="6"/>
        <v>108.5630877729</v>
      </c>
      <c r="Y27" s="10">
        <f t="shared" si="7"/>
        <v>8.7930877729000088</v>
      </c>
      <c r="Z27" s="11">
        <f t="shared" si="8"/>
        <v>2.4917582417582418</v>
      </c>
      <c r="AA27" s="11">
        <f t="shared" si="8"/>
        <v>3.3067111545356282</v>
      </c>
    </row>
    <row r="28" spans="1:27" ht="22.5" customHeight="1" x14ac:dyDescent="0.25">
      <c r="A28" s="7">
        <f t="shared" si="9"/>
        <v>24</v>
      </c>
      <c r="B28" s="24" t="s">
        <v>58</v>
      </c>
      <c r="C28" s="8">
        <v>500</v>
      </c>
      <c r="D28" s="9">
        <v>0.40439999999999998</v>
      </c>
      <c r="E28" s="10">
        <v>20.03</v>
      </c>
      <c r="F28" s="10">
        <v>20.109482983800003</v>
      </c>
      <c r="G28" s="10">
        <f t="shared" si="0"/>
        <v>7.9482983800001961E-2</v>
      </c>
      <c r="H28" s="10">
        <v>12.533333333333331</v>
      </c>
      <c r="I28" s="10">
        <v>14.647863531600001</v>
      </c>
      <c r="J28" s="10">
        <f t="shared" si="1"/>
        <v>2.1145301982666691</v>
      </c>
      <c r="K28" s="10">
        <v>55.683399999999999</v>
      </c>
      <c r="L28" s="10">
        <v>81.604282087800001</v>
      </c>
      <c r="M28" s="10">
        <f t="shared" si="2"/>
        <v>25.920882087800003</v>
      </c>
      <c r="N28" s="10"/>
      <c r="O28" s="10">
        <v>1.3173942042</v>
      </c>
      <c r="P28" s="10">
        <f t="shared" si="3"/>
        <v>1.3173942042</v>
      </c>
      <c r="Q28" s="10"/>
      <c r="R28" s="10">
        <v>0</v>
      </c>
      <c r="S28" s="10">
        <f t="shared" si="4"/>
        <v>0</v>
      </c>
      <c r="T28" s="10"/>
      <c r="U28" s="10">
        <v>0</v>
      </c>
      <c r="V28" s="10">
        <f t="shared" si="5"/>
        <v>0</v>
      </c>
      <c r="W28" s="10">
        <f t="shared" si="6"/>
        <v>68.216733333333337</v>
      </c>
      <c r="X28" s="10">
        <f t="shared" si="6"/>
        <v>97.569539823599996</v>
      </c>
      <c r="Y28" s="10">
        <f t="shared" si="7"/>
        <v>29.352806490266659</v>
      </c>
      <c r="Z28" s="11">
        <f t="shared" si="8"/>
        <v>3.4057280745548346</v>
      </c>
      <c r="AA28" s="11">
        <f t="shared" si="8"/>
        <v>4.851916874352316</v>
      </c>
    </row>
    <row r="29" spans="1:27" ht="22.5" customHeight="1" x14ac:dyDescent="0.25">
      <c r="A29" s="7">
        <f t="shared" si="9"/>
        <v>25</v>
      </c>
      <c r="B29" s="24" t="s">
        <v>59</v>
      </c>
      <c r="C29" s="8">
        <v>2400</v>
      </c>
      <c r="D29" s="9">
        <v>0.40439999999999998</v>
      </c>
      <c r="E29" s="10">
        <v>0</v>
      </c>
      <c r="F29" s="10">
        <v>40.311495432900003</v>
      </c>
      <c r="G29" s="10">
        <f t="shared" si="0"/>
        <v>40.311495432900003</v>
      </c>
      <c r="H29" s="10">
        <v>0</v>
      </c>
      <c r="I29" s="10">
        <v>86.284320486300004</v>
      </c>
      <c r="J29" s="10">
        <f t="shared" si="1"/>
        <v>86.284320486300004</v>
      </c>
      <c r="K29" s="10">
        <v>0</v>
      </c>
      <c r="L29" s="10">
        <v>192.56801334209999</v>
      </c>
      <c r="M29" s="10">
        <f t="shared" si="2"/>
        <v>192.56801334209999</v>
      </c>
      <c r="N29" s="10"/>
      <c r="O29" s="10">
        <v>0</v>
      </c>
      <c r="P29" s="10">
        <f t="shared" si="3"/>
        <v>0</v>
      </c>
      <c r="Q29" s="10"/>
      <c r="R29" s="10">
        <v>0</v>
      </c>
      <c r="S29" s="10">
        <f t="shared" si="4"/>
        <v>0</v>
      </c>
      <c r="T29" s="10"/>
      <c r="U29" s="10">
        <v>0</v>
      </c>
      <c r="V29" s="10">
        <f t="shared" si="5"/>
        <v>0</v>
      </c>
      <c r="W29" s="10">
        <f t="shared" si="6"/>
        <v>0</v>
      </c>
      <c r="X29" s="10">
        <f t="shared" si="6"/>
        <v>278.85233382839999</v>
      </c>
      <c r="Y29" s="10">
        <f t="shared" si="7"/>
        <v>278.85233382839999</v>
      </c>
      <c r="Z29" s="11">
        <f t="shared" si="8"/>
        <v>0</v>
      </c>
      <c r="AA29" s="11">
        <f t="shared" si="8"/>
        <v>6.917439574836914</v>
      </c>
    </row>
    <row r="30" spans="1:27" ht="22.5" customHeight="1" x14ac:dyDescent="0.25">
      <c r="A30" s="7">
        <f t="shared" si="9"/>
        <v>26</v>
      </c>
      <c r="B30" s="24" t="s">
        <v>60</v>
      </c>
      <c r="C30" s="8">
        <v>1500</v>
      </c>
      <c r="D30" s="9">
        <v>0.40439999999999998</v>
      </c>
      <c r="E30" s="10">
        <v>0</v>
      </c>
      <c r="F30" s="10">
        <v>18.9405996831</v>
      </c>
      <c r="G30" s="10">
        <f t="shared" si="0"/>
        <v>18.9405996831</v>
      </c>
      <c r="H30" s="10">
        <v>0</v>
      </c>
      <c r="I30" s="10">
        <v>35.892979883100004</v>
      </c>
      <c r="J30" s="10">
        <f t="shared" si="1"/>
        <v>35.892979883100004</v>
      </c>
      <c r="K30" s="10">
        <v>0</v>
      </c>
      <c r="L30" s="10">
        <v>75.53511142020001</v>
      </c>
      <c r="M30" s="10">
        <f t="shared" si="2"/>
        <v>75.53511142020001</v>
      </c>
      <c r="N30" s="10"/>
      <c r="O30" s="10">
        <v>0</v>
      </c>
      <c r="P30" s="10">
        <f t="shared" si="3"/>
        <v>0</v>
      </c>
      <c r="Q30" s="10"/>
      <c r="R30" s="10">
        <v>0</v>
      </c>
      <c r="S30" s="10">
        <f t="shared" si="4"/>
        <v>0</v>
      </c>
      <c r="T30" s="10"/>
      <c r="U30" s="10">
        <v>0</v>
      </c>
      <c r="V30" s="10">
        <f t="shared" si="5"/>
        <v>0</v>
      </c>
      <c r="W30" s="10">
        <f t="shared" si="6"/>
        <v>0</v>
      </c>
      <c r="X30" s="10">
        <f t="shared" si="6"/>
        <v>111.42809130330002</v>
      </c>
      <c r="Y30" s="10">
        <f t="shared" si="7"/>
        <v>111.42809130330002</v>
      </c>
      <c r="Z30" s="11">
        <f t="shared" si="8"/>
        <v>0</v>
      </c>
      <c r="AA30" s="11">
        <f t="shared" si="8"/>
        <v>5.8830286879841092</v>
      </c>
    </row>
    <row r="31" spans="1:27" ht="22.5" customHeight="1" x14ac:dyDescent="0.25">
      <c r="A31" s="7">
        <f t="shared" si="9"/>
        <v>27</v>
      </c>
      <c r="B31" s="24" t="s">
        <v>61</v>
      </c>
      <c r="C31" s="8">
        <v>630</v>
      </c>
      <c r="D31" s="9">
        <v>0.40439999999999998</v>
      </c>
      <c r="E31" s="10">
        <v>13.56</v>
      </c>
      <c r="F31" s="10">
        <v>5.2241537349000007</v>
      </c>
      <c r="G31" s="10">
        <f t="shared" si="0"/>
        <v>-8.3358462650999989</v>
      </c>
      <c r="H31" s="10">
        <v>6.65</v>
      </c>
      <c r="I31" s="10">
        <v>4.2727273497000002</v>
      </c>
      <c r="J31" s="10">
        <f t="shared" si="1"/>
        <v>-2.3772726503000001</v>
      </c>
      <c r="K31" s="10">
        <v>35.933999999999997</v>
      </c>
      <c r="L31" s="10">
        <v>16.790430204</v>
      </c>
      <c r="M31" s="10">
        <f t="shared" si="2"/>
        <v>-19.143569795999998</v>
      </c>
      <c r="N31" s="10"/>
      <c r="O31" s="10">
        <v>0</v>
      </c>
      <c r="P31" s="10">
        <f t="shared" si="3"/>
        <v>0</v>
      </c>
      <c r="Q31" s="10"/>
      <c r="R31" s="10">
        <v>0</v>
      </c>
      <c r="S31" s="10">
        <f t="shared" si="4"/>
        <v>0</v>
      </c>
      <c r="T31" s="10"/>
      <c r="U31" s="10">
        <v>0</v>
      </c>
      <c r="V31" s="10">
        <f t="shared" si="5"/>
        <v>0</v>
      </c>
      <c r="W31" s="10">
        <f t="shared" si="6"/>
        <v>42.583999999999996</v>
      </c>
      <c r="X31" s="10">
        <f t="shared" si="6"/>
        <v>21.063157553700002</v>
      </c>
      <c r="Y31" s="10">
        <f t="shared" si="7"/>
        <v>-21.520842446299994</v>
      </c>
      <c r="Z31" s="11">
        <f t="shared" si="8"/>
        <v>3.1404129793510323</v>
      </c>
      <c r="AA31" s="11">
        <f t="shared" si="8"/>
        <v>4.0318793478429642</v>
      </c>
    </row>
    <row r="32" spans="1:27" ht="22.5" customHeight="1" x14ac:dyDescent="0.25">
      <c r="A32" s="7">
        <f t="shared" si="9"/>
        <v>28</v>
      </c>
      <c r="B32" s="24" t="s">
        <v>62</v>
      </c>
      <c r="C32" s="8">
        <v>840</v>
      </c>
      <c r="D32" s="9">
        <v>0.40439999999999998</v>
      </c>
      <c r="E32" s="10">
        <v>18.53</v>
      </c>
      <c r="F32" s="10">
        <v>10.531478115000001</v>
      </c>
      <c r="G32" s="10">
        <f t="shared" si="0"/>
        <v>-7.9985218850000006</v>
      </c>
      <c r="H32" s="10">
        <v>14.225000000000001</v>
      </c>
      <c r="I32" s="10">
        <v>8.8949942523000001</v>
      </c>
      <c r="J32" s="10">
        <f t="shared" si="1"/>
        <v>-5.3300057477000014</v>
      </c>
      <c r="K32" s="10">
        <v>49.104500000000002</v>
      </c>
      <c r="L32" s="10">
        <v>33.848170787699999</v>
      </c>
      <c r="M32" s="10">
        <f t="shared" si="2"/>
        <v>-15.256329212300002</v>
      </c>
      <c r="N32" s="10"/>
      <c r="O32" s="10">
        <v>0</v>
      </c>
      <c r="P32" s="10">
        <f t="shared" si="3"/>
        <v>0</v>
      </c>
      <c r="Q32" s="10"/>
      <c r="R32" s="10">
        <v>0</v>
      </c>
      <c r="S32" s="10">
        <f t="shared" si="4"/>
        <v>0</v>
      </c>
      <c r="T32" s="10"/>
      <c r="U32" s="10">
        <v>0</v>
      </c>
      <c r="V32" s="10">
        <f t="shared" si="5"/>
        <v>0</v>
      </c>
      <c r="W32" s="10">
        <f t="shared" si="6"/>
        <v>63.329500000000003</v>
      </c>
      <c r="X32" s="10">
        <f t="shared" si="6"/>
        <v>42.743165040000001</v>
      </c>
      <c r="Y32" s="10">
        <f t="shared" si="7"/>
        <v>-20.586334960000002</v>
      </c>
      <c r="Z32" s="11">
        <f t="shared" si="8"/>
        <v>3.4176740420939016</v>
      </c>
      <c r="AA32" s="11">
        <f t="shared" si="8"/>
        <v>4.0586102514062912</v>
      </c>
    </row>
    <row r="33" spans="1:27" ht="22.5" customHeight="1" x14ac:dyDescent="0.25">
      <c r="A33" s="7">
        <f t="shared" si="9"/>
        <v>29</v>
      </c>
      <c r="B33" s="24" t="s">
        <v>63</v>
      </c>
      <c r="C33" s="8">
        <v>440</v>
      </c>
      <c r="D33" s="9">
        <v>0.40439999999999998</v>
      </c>
      <c r="E33" s="10">
        <v>1.1499999999999999</v>
      </c>
      <c r="F33" s="10">
        <v>0</v>
      </c>
      <c r="G33" s="10">
        <f t="shared" si="0"/>
        <v>-1.1499999999999999</v>
      </c>
      <c r="H33" s="10">
        <v>0</v>
      </c>
      <c r="I33" s="10">
        <v>0</v>
      </c>
      <c r="J33" s="10">
        <f t="shared" si="1"/>
        <v>0</v>
      </c>
      <c r="K33" s="10">
        <v>2.9784999999999995</v>
      </c>
      <c r="L33" s="10">
        <v>0</v>
      </c>
      <c r="M33" s="10">
        <f t="shared" si="2"/>
        <v>-2.9784999999999995</v>
      </c>
      <c r="N33" s="10"/>
      <c r="O33" s="10">
        <v>0</v>
      </c>
      <c r="P33" s="10">
        <f t="shared" si="3"/>
        <v>0</v>
      </c>
      <c r="Q33" s="10"/>
      <c r="R33" s="10">
        <v>0</v>
      </c>
      <c r="S33" s="10">
        <f t="shared" si="4"/>
        <v>0</v>
      </c>
      <c r="T33" s="10"/>
      <c r="U33" s="10">
        <v>0</v>
      </c>
      <c r="V33" s="10">
        <f t="shared" si="5"/>
        <v>0</v>
      </c>
      <c r="W33" s="10">
        <f t="shared" si="6"/>
        <v>2.9784999999999995</v>
      </c>
      <c r="X33" s="10">
        <f t="shared" si="6"/>
        <v>0</v>
      </c>
      <c r="Y33" s="10">
        <f t="shared" si="7"/>
        <v>-2.9784999999999995</v>
      </c>
      <c r="Z33" s="11">
        <f t="shared" si="8"/>
        <v>2.59</v>
      </c>
      <c r="AA33" s="11">
        <f t="shared" si="8"/>
        <v>0</v>
      </c>
    </row>
    <row r="34" spans="1:27" ht="22.5" customHeight="1" x14ac:dyDescent="0.25">
      <c r="A34" s="7">
        <f t="shared" si="9"/>
        <v>30</v>
      </c>
      <c r="B34" s="24" t="s">
        <v>64</v>
      </c>
      <c r="C34" s="8">
        <v>880</v>
      </c>
      <c r="D34" s="9">
        <v>0.40439999999999998</v>
      </c>
      <c r="E34" s="10">
        <v>29.2</v>
      </c>
      <c r="F34" s="10">
        <v>32.368918212899999</v>
      </c>
      <c r="G34" s="10">
        <f t="shared" si="0"/>
        <v>3.1689182128999995</v>
      </c>
      <c r="H34" s="10">
        <v>0</v>
      </c>
      <c r="I34" s="10">
        <v>0</v>
      </c>
      <c r="J34" s="10">
        <f t="shared" si="1"/>
        <v>0</v>
      </c>
      <c r="K34" s="10">
        <v>99.572000000000003</v>
      </c>
      <c r="L34" s="10">
        <v>113.33250632880001</v>
      </c>
      <c r="M34" s="10">
        <f t="shared" si="2"/>
        <v>13.760506328800005</v>
      </c>
      <c r="N34" s="10"/>
      <c r="O34" s="10">
        <v>0</v>
      </c>
      <c r="P34" s="10">
        <f t="shared" si="3"/>
        <v>0</v>
      </c>
      <c r="Q34" s="10"/>
      <c r="R34" s="10">
        <v>0</v>
      </c>
      <c r="S34" s="10">
        <f t="shared" si="4"/>
        <v>0</v>
      </c>
      <c r="T34" s="10"/>
      <c r="U34" s="10">
        <v>0</v>
      </c>
      <c r="V34" s="10">
        <f t="shared" si="5"/>
        <v>0</v>
      </c>
      <c r="W34" s="10">
        <f t="shared" si="6"/>
        <v>99.572000000000003</v>
      </c>
      <c r="X34" s="10">
        <f t="shared" si="6"/>
        <v>113.33250632880001</v>
      </c>
      <c r="Y34" s="10">
        <f t="shared" si="7"/>
        <v>13.760506328800005</v>
      </c>
      <c r="Z34" s="11">
        <f t="shared" si="8"/>
        <v>3.41</v>
      </c>
      <c r="AA34" s="11">
        <f t="shared" si="8"/>
        <v>3.5012756862425372</v>
      </c>
    </row>
    <row r="35" spans="1:27" ht="22.5" customHeight="1" x14ac:dyDescent="0.25">
      <c r="A35" s="7">
        <f t="shared" si="9"/>
        <v>31</v>
      </c>
      <c r="B35" s="24" t="s">
        <v>65</v>
      </c>
      <c r="C35" s="8">
        <v>1000</v>
      </c>
      <c r="D35" s="9">
        <v>0.40439999999999998</v>
      </c>
      <c r="E35" s="10">
        <v>0</v>
      </c>
      <c r="F35" s="10">
        <v>16.245197289900002</v>
      </c>
      <c r="G35" s="10">
        <f t="shared" si="0"/>
        <v>16.245197289900002</v>
      </c>
      <c r="H35" s="10">
        <v>0</v>
      </c>
      <c r="I35" s="10">
        <v>24.952036261500002</v>
      </c>
      <c r="J35" s="10">
        <f t="shared" si="1"/>
        <v>24.952036261500002</v>
      </c>
      <c r="K35" s="10">
        <v>0</v>
      </c>
      <c r="L35" s="10">
        <v>54.811293999300005</v>
      </c>
      <c r="M35" s="10">
        <f t="shared" si="2"/>
        <v>54.811293999300005</v>
      </c>
      <c r="N35" s="10"/>
      <c r="O35" s="10">
        <v>0</v>
      </c>
      <c r="P35" s="10">
        <f t="shared" si="3"/>
        <v>0</v>
      </c>
      <c r="Q35" s="10"/>
      <c r="R35" s="10">
        <v>0</v>
      </c>
      <c r="S35" s="10">
        <f t="shared" si="4"/>
        <v>0</v>
      </c>
      <c r="T35" s="10"/>
      <c r="U35" s="10">
        <v>0</v>
      </c>
      <c r="V35" s="10">
        <f t="shared" si="5"/>
        <v>0</v>
      </c>
      <c r="W35" s="10">
        <f t="shared" si="6"/>
        <v>0</v>
      </c>
      <c r="X35" s="10">
        <f t="shared" si="6"/>
        <v>79.763330260800004</v>
      </c>
      <c r="Y35" s="10">
        <f t="shared" si="7"/>
        <v>79.763330260800004</v>
      </c>
      <c r="Z35" s="11">
        <f t="shared" si="8"/>
        <v>0</v>
      </c>
      <c r="AA35" s="11">
        <f t="shared" si="8"/>
        <v>4.9099637780570768</v>
      </c>
    </row>
    <row r="36" spans="1:27" ht="22.5" customHeight="1" x14ac:dyDescent="0.25">
      <c r="A36" s="7">
        <f t="shared" si="9"/>
        <v>32</v>
      </c>
      <c r="B36" s="24" t="s">
        <v>66</v>
      </c>
      <c r="C36" s="8">
        <v>1000</v>
      </c>
      <c r="D36" s="9">
        <v>0.40439999999999998</v>
      </c>
      <c r="E36" s="10">
        <v>0</v>
      </c>
      <c r="F36" s="10">
        <v>9.5381579070000004</v>
      </c>
      <c r="G36" s="10">
        <f t="shared" si="0"/>
        <v>9.5381579070000004</v>
      </c>
      <c r="H36" s="10">
        <v>0</v>
      </c>
      <c r="I36" s="10">
        <v>20.362729705200003</v>
      </c>
      <c r="J36" s="10">
        <f t="shared" si="1"/>
        <v>20.362729705200003</v>
      </c>
      <c r="K36" s="10">
        <v>0</v>
      </c>
      <c r="L36" s="10">
        <v>24.427222361999998</v>
      </c>
      <c r="M36" s="10">
        <f t="shared" si="2"/>
        <v>24.427222361999998</v>
      </c>
      <c r="N36" s="10"/>
      <c r="O36" s="10">
        <v>0</v>
      </c>
      <c r="P36" s="10">
        <f t="shared" si="3"/>
        <v>0</v>
      </c>
      <c r="Q36" s="10"/>
      <c r="R36" s="10">
        <v>0</v>
      </c>
      <c r="S36" s="10">
        <f t="shared" si="4"/>
        <v>0</v>
      </c>
      <c r="T36" s="10"/>
      <c r="U36" s="10">
        <v>0</v>
      </c>
      <c r="V36" s="10">
        <f t="shared" si="5"/>
        <v>0</v>
      </c>
      <c r="W36" s="10">
        <f t="shared" si="6"/>
        <v>0</v>
      </c>
      <c r="X36" s="10">
        <f t="shared" si="6"/>
        <v>44.789952067200005</v>
      </c>
      <c r="Y36" s="10">
        <f t="shared" si="7"/>
        <v>44.789952067200005</v>
      </c>
      <c r="Z36" s="11">
        <f t="shared" si="8"/>
        <v>0</v>
      </c>
      <c r="AA36" s="11">
        <f t="shared" si="8"/>
        <v>4.6958702617335479</v>
      </c>
    </row>
    <row r="37" spans="1:27" ht="22.5" customHeight="1" x14ac:dyDescent="0.25">
      <c r="A37" s="7">
        <f t="shared" si="9"/>
        <v>33</v>
      </c>
      <c r="B37" s="24" t="s">
        <v>67</v>
      </c>
      <c r="C37" s="26">
        <v>1000</v>
      </c>
      <c r="D37" s="9">
        <v>0.40439999999999998</v>
      </c>
      <c r="E37" s="10">
        <v>0.48</v>
      </c>
      <c r="F37" s="10">
        <v>0.33633961109999999</v>
      </c>
      <c r="G37" s="10">
        <f t="shared" si="0"/>
        <v>-0.14366038889999999</v>
      </c>
      <c r="H37" s="10">
        <v>0</v>
      </c>
      <c r="I37" s="10">
        <v>0</v>
      </c>
      <c r="J37" s="10">
        <f t="shared" si="1"/>
        <v>0</v>
      </c>
      <c r="K37" s="10">
        <v>2.1168</v>
      </c>
      <c r="L37" s="10">
        <v>1.4290666387071838</v>
      </c>
      <c r="M37" s="10">
        <f t="shared" si="2"/>
        <v>-0.68773336129281626</v>
      </c>
      <c r="N37" s="10"/>
      <c r="O37" s="10">
        <v>0</v>
      </c>
      <c r="P37" s="10">
        <f t="shared" si="3"/>
        <v>0</v>
      </c>
      <c r="Q37" s="10"/>
      <c r="R37" s="10">
        <v>0</v>
      </c>
      <c r="S37" s="10">
        <f t="shared" si="4"/>
        <v>0</v>
      </c>
      <c r="T37" s="10"/>
      <c r="U37" s="10">
        <v>0</v>
      </c>
      <c r="V37" s="10">
        <f t="shared" si="5"/>
        <v>0</v>
      </c>
      <c r="W37" s="10">
        <f t="shared" si="6"/>
        <v>2.1168</v>
      </c>
      <c r="X37" s="10">
        <f t="shared" si="6"/>
        <v>1.4290666387071838</v>
      </c>
      <c r="Y37" s="10">
        <f t="shared" si="7"/>
        <v>-0.68773336129281626</v>
      </c>
      <c r="Z37" s="11">
        <f t="shared" si="8"/>
        <v>4.41</v>
      </c>
      <c r="AA37" s="11">
        <f t="shared" si="8"/>
        <v>4.248879975907137</v>
      </c>
    </row>
    <row r="38" spans="1:27" ht="22.5" customHeight="1" x14ac:dyDescent="0.25">
      <c r="A38" s="7">
        <f t="shared" si="9"/>
        <v>34</v>
      </c>
      <c r="B38" s="24" t="s">
        <v>68</v>
      </c>
      <c r="C38" s="26">
        <v>630</v>
      </c>
      <c r="D38" s="9">
        <v>0.40439999999999998</v>
      </c>
      <c r="E38" s="10">
        <v>0.55000000000000004</v>
      </c>
      <c r="F38" s="10">
        <v>0.74676087990000006</v>
      </c>
      <c r="G38" s="10">
        <f t="shared" si="0"/>
        <v>0.19676087990000002</v>
      </c>
      <c r="H38" s="10">
        <v>0.47499999999999992</v>
      </c>
      <c r="I38" s="10">
        <v>0.4980992112</v>
      </c>
      <c r="J38" s="10">
        <f t="shared" si="1"/>
        <v>2.309921120000008E-2</v>
      </c>
      <c r="K38" s="10">
        <v>1.3475000000000001</v>
      </c>
      <c r="L38" s="10">
        <v>2.1237880887</v>
      </c>
      <c r="M38" s="10">
        <f t="shared" si="2"/>
        <v>0.77628808869999988</v>
      </c>
      <c r="N38" s="10"/>
      <c r="O38" s="10">
        <v>0</v>
      </c>
      <c r="P38" s="10">
        <f t="shared" si="3"/>
        <v>0</v>
      </c>
      <c r="Q38" s="10"/>
      <c r="R38" s="10">
        <v>0</v>
      </c>
      <c r="S38" s="10">
        <f t="shared" si="4"/>
        <v>0</v>
      </c>
      <c r="T38" s="10"/>
      <c r="U38" s="10">
        <v>0</v>
      </c>
      <c r="V38" s="10">
        <f t="shared" si="5"/>
        <v>0</v>
      </c>
      <c r="W38" s="10">
        <f t="shared" si="6"/>
        <v>1.8225</v>
      </c>
      <c r="X38" s="10">
        <f t="shared" si="6"/>
        <v>2.6218872999</v>
      </c>
      <c r="Y38" s="10">
        <f t="shared" si="7"/>
        <v>0.79938729990000001</v>
      </c>
      <c r="Z38" s="11">
        <f t="shared" si="8"/>
        <v>3.3136363636363635</v>
      </c>
      <c r="AA38" s="11">
        <f t="shared" si="8"/>
        <v>3.5110131910647238</v>
      </c>
    </row>
    <row r="39" spans="1:27" ht="22.5" customHeight="1" x14ac:dyDescent="0.25">
      <c r="A39" s="7">
        <f t="shared" si="9"/>
        <v>35</v>
      </c>
      <c r="B39" s="24" t="s">
        <v>69</v>
      </c>
      <c r="C39" s="26">
        <v>840</v>
      </c>
      <c r="D39" s="9">
        <v>0.40439999999999998</v>
      </c>
      <c r="E39" s="10">
        <v>0.49</v>
      </c>
      <c r="F39" s="10">
        <v>0.22844061540000002</v>
      </c>
      <c r="G39" s="10">
        <f t="shared" si="0"/>
        <v>-0.26155938459999994</v>
      </c>
      <c r="H39" s="10">
        <v>0.91666666666666674</v>
      </c>
      <c r="I39" s="10">
        <v>0.46487407590000002</v>
      </c>
      <c r="J39" s="10">
        <f t="shared" si="1"/>
        <v>-0.45179259076666672</v>
      </c>
      <c r="K39" s="10">
        <v>1.2887</v>
      </c>
      <c r="L39" s="10">
        <v>0.70451064269999997</v>
      </c>
      <c r="M39" s="10">
        <f t="shared" si="2"/>
        <v>-0.58418935729999999</v>
      </c>
      <c r="N39" s="10"/>
      <c r="O39" s="10">
        <v>0</v>
      </c>
      <c r="P39" s="10">
        <f t="shared" si="3"/>
        <v>0</v>
      </c>
      <c r="Q39" s="10"/>
      <c r="R39" s="10">
        <v>0</v>
      </c>
      <c r="S39" s="10">
        <f t="shared" si="4"/>
        <v>0</v>
      </c>
      <c r="T39" s="10"/>
      <c r="U39" s="10">
        <v>0</v>
      </c>
      <c r="V39" s="10">
        <f t="shared" si="5"/>
        <v>0</v>
      </c>
      <c r="W39" s="10">
        <f t="shared" si="6"/>
        <v>2.2053666666666665</v>
      </c>
      <c r="X39" s="10">
        <f t="shared" si="6"/>
        <v>1.1693847185999999</v>
      </c>
      <c r="Y39" s="10">
        <f t="shared" si="7"/>
        <v>-1.0359819480666665</v>
      </c>
      <c r="Z39" s="11">
        <f t="shared" si="8"/>
        <v>4.5007482993197279</v>
      </c>
      <c r="AA39" s="11">
        <f t="shared" si="8"/>
        <v>5.1189877796135539</v>
      </c>
    </row>
    <row r="40" spans="1:27" ht="22.5" customHeight="1" x14ac:dyDescent="0.25">
      <c r="A40" s="7">
        <f t="shared" si="9"/>
        <v>36</v>
      </c>
      <c r="B40" s="24" t="s">
        <v>70</v>
      </c>
      <c r="C40" s="8"/>
      <c r="D40" s="9">
        <v>0.40439999999999998</v>
      </c>
      <c r="E40" s="10">
        <v>9</v>
      </c>
      <c r="F40" s="10">
        <v>7.9381785283199999</v>
      </c>
      <c r="G40" s="10">
        <f t="shared" si="0"/>
        <v>-1.0618214716800001</v>
      </c>
      <c r="H40" s="10">
        <v>10.683333333333334</v>
      </c>
      <c r="I40" s="10">
        <v>72.279589086899989</v>
      </c>
      <c r="J40" s="10">
        <f t="shared" si="1"/>
        <v>61.596255753566652</v>
      </c>
      <c r="K40" s="10">
        <v>25.919999999999998</v>
      </c>
      <c r="L40" s="10">
        <v>34.907315288039825</v>
      </c>
      <c r="M40" s="10">
        <f t="shared" si="2"/>
        <v>8.9873152880398273</v>
      </c>
      <c r="N40" s="10"/>
      <c r="O40" s="10">
        <v>0</v>
      </c>
      <c r="P40" s="10">
        <f t="shared" si="3"/>
        <v>0</v>
      </c>
      <c r="Q40" s="10"/>
      <c r="R40" s="10">
        <v>0</v>
      </c>
      <c r="S40" s="10">
        <f t="shared" si="4"/>
        <v>0</v>
      </c>
      <c r="T40" s="10"/>
      <c r="U40" s="10">
        <v>0.17038037340000001</v>
      </c>
      <c r="V40" s="10">
        <f t="shared" si="5"/>
        <v>0.17038037340000001</v>
      </c>
      <c r="W40" s="10">
        <f t="shared" si="6"/>
        <v>36.603333333333332</v>
      </c>
      <c r="X40" s="10">
        <f t="shared" si="6"/>
        <v>107.35728474833982</v>
      </c>
      <c r="Y40" s="10">
        <f t="shared" si="7"/>
        <v>70.753951415006497</v>
      </c>
      <c r="Z40" s="11">
        <f t="shared" si="8"/>
        <v>4.0670370370370366</v>
      </c>
      <c r="AA40" s="11">
        <f t="shared" si="8"/>
        <v>13.524171113730347</v>
      </c>
    </row>
    <row r="41" spans="1:27" ht="22.5" customHeight="1" x14ac:dyDescent="0.25">
      <c r="A41" s="7">
        <f t="shared" si="9"/>
        <v>37</v>
      </c>
      <c r="B41" s="25" t="s">
        <v>71</v>
      </c>
      <c r="C41" s="8">
        <f>SUM(C24:C40)</f>
        <v>17760</v>
      </c>
      <c r="D41" s="9">
        <v>0.40439999999999998</v>
      </c>
      <c r="E41" s="14">
        <f>SUM(E24:E40)</f>
        <v>400.32000000000005</v>
      </c>
      <c r="F41" s="14">
        <f t="shared" ref="F41:Y41" si="12">SUM(F24:F40)</f>
        <v>424.35759275982014</v>
      </c>
      <c r="G41" s="14">
        <f t="shared" si="12"/>
        <v>24.037592759820029</v>
      </c>
      <c r="H41" s="14">
        <f t="shared" si="12"/>
        <v>300.61666666666667</v>
      </c>
      <c r="I41" s="14">
        <f t="shared" si="12"/>
        <v>529.70989308210005</v>
      </c>
      <c r="J41" s="14">
        <f t="shared" si="12"/>
        <v>229.09322641543329</v>
      </c>
      <c r="K41" s="14">
        <f t="shared" si="12"/>
        <v>1115.7085000000002</v>
      </c>
      <c r="L41" s="14">
        <f t="shared" si="12"/>
        <v>1642.1940818706466</v>
      </c>
      <c r="M41" s="14">
        <f t="shared" si="12"/>
        <v>526.48558187064691</v>
      </c>
      <c r="N41" s="14">
        <f t="shared" si="12"/>
        <v>0</v>
      </c>
      <c r="O41" s="14">
        <f t="shared" si="12"/>
        <v>1.3173942042</v>
      </c>
      <c r="P41" s="14">
        <f t="shared" si="12"/>
        <v>1.3173942042</v>
      </c>
      <c r="Q41" s="14">
        <f t="shared" si="12"/>
        <v>0</v>
      </c>
      <c r="R41" s="14">
        <f t="shared" si="12"/>
        <v>0</v>
      </c>
      <c r="S41" s="14">
        <f t="shared" si="12"/>
        <v>0</v>
      </c>
      <c r="T41" s="14">
        <f t="shared" si="12"/>
        <v>0</v>
      </c>
      <c r="U41" s="14">
        <f t="shared" si="12"/>
        <v>0.17038037340000001</v>
      </c>
      <c r="V41" s="14">
        <f t="shared" si="12"/>
        <v>0.17038037340000001</v>
      </c>
      <c r="W41" s="14">
        <f t="shared" si="12"/>
        <v>1416.3251666666667</v>
      </c>
      <c r="X41" s="14">
        <f t="shared" si="12"/>
        <v>2173.3917495303476</v>
      </c>
      <c r="Y41" s="14">
        <f t="shared" si="12"/>
        <v>757.06658286368042</v>
      </c>
      <c r="Z41" s="15">
        <f t="shared" si="8"/>
        <v>3.5379825306421528</v>
      </c>
      <c r="AA41" s="15">
        <f t="shared" si="8"/>
        <v>5.1216044831332947</v>
      </c>
    </row>
    <row r="42" spans="1:27" ht="22.5" customHeight="1" x14ac:dyDescent="0.25">
      <c r="A42" s="7">
        <f t="shared" si="9"/>
        <v>38</v>
      </c>
      <c r="B42" s="24" t="s">
        <v>72</v>
      </c>
      <c r="C42" s="8">
        <v>152.66</v>
      </c>
      <c r="D42" s="9">
        <v>0.40439999999999998</v>
      </c>
      <c r="E42" s="10">
        <v>13.2</v>
      </c>
      <c r="F42" s="10">
        <v>10.531759716000002</v>
      </c>
      <c r="G42" s="10">
        <f t="shared" si="0"/>
        <v>-2.6682402839999977</v>
      </c>
      <c r="H42" s="10">
        <v>3.5916666666666663</v>
      </c>
      <c r="I42" s="10">
        <v>4.6284764148000006</v>
      </c>
      <c r="J42" s="10">
        <f t="shared" si="1"/>
        <v>1.0368097481333343</v>
      </c>
      <c r="K42" s="10">
        <v>67.055999999999997</v>
      </c>
      <c r="L42" s="10">
        <v>54.562804653599997</v>
      </c>
      <c r="M42" s="10">
        <f t="shared" si="2"/>
        <v>-12.4931953464</v>
      </c>
      <c r="N42" s="10"/>
      <c r="O42" s="10">
        <v>0</v>
      </c>
      <c r="P42" s="10">
        <f t="shared" si="3"/>
        <v>0</v>
      </c>
      <c r="Q42" s="10"/>
      <c r="R42" s="10">
        <v>0</v>
      </c>
      <c r="S42" s="10">
        <f t="shared" si="4"/>
        <v>0</v>
      </c>
      <c r="T42" s="10"/>
      <c r="U42" s="10">
        <v>0</v>
      </c>
      <c r="V42" s="10">
        <f t="shared" si="5"/>
        <v>0</v>
      </c>
      <c r="W42" s="10">
        <f t="shared" si="6"/>
        <v>70.647666666666666</v>
      </c>
      <c r="X42" s="10">
        <f t="shared" si="6"/>
        <v>59.191281068399995</v>
      </c>
      <c r="Y42" s="10">
        <f t="shared" si="7"/>
        <v>-11.456385598266671</v>
      </c>
      <c r="Z42" s="11">
        <f t="shared" si="8"/>
        <v>5.3520959595959594</v>
      </c>
      <c r="AA42" s="11">
        <f t="shared" si="8"/>
        <v>5.6202650520478308</v>
      </c>
    </row>
    <row r="43" spans="1:27" ht="22.5" customHeight="1" x14ac:dyDescent="0.25">
      <c r="A43" s="7">
        <f t="shared" si="9"/>
        <v>39</v>
      </c>
      <c r="B43" s="24" t="s">
        <v>73</v>
      </c>
      <c r="C43" s="8">
        <v>2466.4259999999999</v>
      </c>
      <c r="D43" s="9">
        <v>0.40439999999999998</v>
      </c>
      <c r="E43" s="10">
        <v>147.35</v>
      </c>
      <c r="F43" s="10">
        <v>175.68618070724995</v>
      </c>
      <c r="G43" s="10">
        <f t="shared" si="0"/>
        <v>28.336180707249952</v>
      </c>
      <c r="H43" s="10">
        <v>0</v>
      </c>
      <c r="I43" s="10">
        <v>0</v>
      </c>
      <c r="J43" s="10">
        <f t="shared" si="1"/>
        <v>0</v>
      </c>
      <c r="K43" s="10">
        <v>621.81699999999989</v>
      </c>
      <c r="L43" s="10">
        <v>737.02381162920528</v>
      </c>
      <c r="M43" s="10">
        <f t="shared" si="2"/>
        <v>115.20681162920539</v>
      </c>
      <c r="N43" s="10"/>
      <c r="O43" s="10">
        <v>0</v>
      </c>
      <c r="P43" s="10">
        <f t="shared" si="3"/>
        <v>0</v>
      </c>
      <c r="Q43" s="10"/>
      <c r="R43" s="10">
        <v>0</v>
      </c>
      <c r="S43" s="10">
        <f t="shared" si="4"/>
        <v>0</v>
      </c>
      <c r="T43" s="10"/>
      <c r="U43" s="10">
        <v>4.8507634179000005</v>
      </c>
      <c r="V43" s="10">
        <f t="shared" si="5"/>
        <v>4.8507634179000005</v>
      </c>
      <c r="W43" s="10">
        <f t="shared" si="6"/>
        <v>621.81699999999989</v>
      </c>
      <c r="X43" s="10">
        <f t="shared" si="6"/>
        <v>741.87457504710528</v>
      </c>
      <c r="Y43" s="10">
        <f t="shared" si="7"/>
        <v>120.05757504710539</v>
      </c>
      <c r="Z43" s="11">
        <f t="shared" si="8"/>
        <v>4.22</v>
      </c>
      <c r="AA43" s="11">
        <f t="shared" si="8"/>
        <v>4.2227258402486907</v>
      </c>
    </row>
    <row r="44" spans="1:27" ht="22.5" customHeight="1" x14ac:dyDescent="0.25">
      <c r="A44" s="7">
        <f t="shared" si="9"/>
        <v>40</v>
      </c>
      <c r="B44" s="24" t="s">
        <v>74</v>
      </c>
      <c r="C44" s="8">
        <v>3688</v>
      </c>
      <c r="D44" s="9">
        <v>0.40439999999999998</v>
      </c>
      <c r="E44" s="10">
        <v>416.56</v>
      </c>
      <c r="F44" s="10">
        <v>412.24968860328079</v>
      </c>
      <c r="G44" s="10">
        <f t="shared" si="0"/>
        <v>-4.3103113967192144</v>
      </c>
      <c r="H44" s="10">
        <v>0</v>
      </c>
      <c r="I44" s="10">
        <v>0</v>
      </c>
      <c r="J44" s="10">
        <f t="shared" si="1"/>
        <v>0</v>
      </c>
      <c r="K44" s="10">
        <v>1928.6728000000001</v>
      </c>
      <c r="L44" s="10">
        <v>1938.1929632998583</v>
      </c>
      <c r="M44" s="10">
        <f t="shared" si="2"/>
        <v>9.5201632998582681</v>
      </c>
      <c r="N44" s="10"/>
      <c r="O44" s="10">
        <v>0</v>
      </c>
      <c r="P44" s="10">
        <f t="shared" si="3"/>
        <v>0</v>
      </c>
      <c r="Q44" s="10"/>
      <c r="R44" s="10">
        <v>0</v>
      </c>
      <c r="S44" s="10">
        <f t="shared" si="4"/>
        <v>0</v>
      </c>
      <c r="T44" s="10"/>
      <c r="U44" s="10">
        <v>0</v>
      </c>
      <c r="V44" s="10">
        <f t="shared" si="5"/>
        <v>0</v>
      </c>
      <c r="W44" s="10">
        <f t="shared" si="6"/>
        <v>1928.6728000000001</v>
      </c>
      <c r="X44" s="10">
        <f t="shared" si="6"/>
        <v>1938.1929632998583</v>
      </c>
      <c r="Y44" s="10">
        <f t="shared" si="7"/>
        <v>9.5201632998582681</v>
      </c>
      <c r="Z44" s="11">
        <f t="shared" si="8"/>
        <v>4.63</v>
      </c>
      <c r="AA44" s="11">
        <f t="shared" si="8"/>
        <v>4.7015025526557395</v>
      </c>
    </row>
    <row r="45" spans="1:27" ht="22.5" customHeight="1" x14ac:dyDescent="0.25">
      <c r="A45" s="7">
        <f t="shared" si="9"/>
        <v>41</v>
      </c>
      <c r="B45" s="24" t="s">
        <v>75</v>
      </c>
      <c r="C45" s="8">
        <v>39.200000000000003</v>
      </c>
      <c r="D45" s="9">
        <v>0.40439999999999998</v>
      </c>
      <c r="E45" s="10">
        <v>0.36</v>
      </c>
      <c r="F45" s="10">
        <v>0.33572807459999959</v>
      </c>
      <c r="G45" s="10">
        <f t="shared" si="0"/>
        <v>-2.4271925400000394E-2</v>
      </c>
      <c r="H45" s="10">
        <v>0</v>
      </c>
      <c r="I45" s="10">
        <v>0</v>
      </c>
      <c r="J45" s="10">
        <f t="shared" si="1"/>
        <v>0</v>
      </c>
      <c r="K45" s="10">
        <v>3.8735999999999997</v>
      </c>
      <c r="L45" s="10">
        <v>3.5551715853485875</v>
      </c>
      <c r="M45" s="10">
        <f t="shared" si="2"/>
        <v>-0.31842841465141225</v>
      </c>
      <c r="N45" s="10"/>
      <c r="O45" s="10">
        <v>0</v>
      </c>
      <c r="P45" s="10">
        <f t="shared" si="3"/>
        <v>0</v>
      </c>
      <c r="Q45" s="10"/>
      <c r="R45" s="10">
        <v>0</v>
      </c>
      <c r="S45" s="10">
        <f t="shared" si="4"/>
        <v>0</v>
      </c>
      <c r="T45" s="10"/>
      <c r="U45" s="10">
        <v>0</v>
      </c>
      <c r="V45" s="10">
        <f t="shared" si="5"/>
        <v>0</v>
      </c>
      <c r="W45" s="10">
        <f t="shared" si="6"/>
        <v>3.8735999999999997</v>
      </c>
      <c r="X45" s="10">
        <f t="shared" si="6"/>
        <v>3.5551715853485875</v>
      </c>
      <c r="Y45" s="10">
        <f t="shared" si="7"/>
        <v>-0.31842841465141225</v>
      </c>
      <c r="Z45" s="11">
        <f t="shared" si="8"/>
        <v>10.76</v>
      </c>
      <c r="AA45" s="11">
        <f t="shared" si="8"/>
        <v>10.589437864510934</v>
      </c>
    </row>
    <row r="46" spans="1:27" ht="22.5" customHeight="1" x14ac:dyDescent="0.25">
      <c r="A46" s="7">
        <f t="shared" si="9"/>
        <v>42</v>
      </c>
      <c r="B46" s="24" t="s">
        <v>76</v>
      </c>
      <c r="C46" s="8">
        <v>1250</v>
      </c>
      <c r="D46" s="9">
        <v>0.40439999999999998</v>
      </c>
      <c r="E46" s="10">
        <v>57.21</v>
      </c>
      <c r="F46" s="10">
        <v>54.245473950600001</v>
      </c>
      <c r="G46" s="10">
        <f t="shared" si="0"/>
        <v>-2.9645260493999999</v>
      </c>
      <c r="H46" s="10">
        <v>0</v>
      </c>
      <c r="I46" s="10">
        <v>0</v>
      </c>
      <c r="J46" s="10">
        <f t="shared" si="1"/>
        <v>0</v>
      </c>
      <c r="K46" s="10">
        <v>251.15189999999998</v>
      </c>
      <c r="L46" s="10">
        <v>242.17197821549999</v>
      </c>
      <c r="M46" s="10">
        <f t="shared" si="2"/>
        <v>-8.979921784499993</v>
      </c>
      <c r="N46" s="10"/>
      <c r="O46" s="10">
        <v>0</v>
      </c>
      <c r="P46" s="10">
        <f t="shared" si="3"/>
        <v>0</v>
      </c>
      <c r="Q46" s="10"/>
      <c r="R46" s="10">
        <v>0</v>
      </c>
      <c r="S46" s="10">
        <f t="shared" si="4"/>
        <v>0</v>
      </c>
      <c r="T46" s="10"/>
      <c r="U46" s="10">
        <v>0.21969165059999998</v>
      </c>
      <c r="V46" s="10">
        <f t="shared" si="5"/>
        <v>0.21969165059999998</v>
      </c>
      <c r="W46" s="10">
        <f t="shared" si="6"/>
        <v>251.15189999999998</v>
      </c>
      <c r="X46" s="10">
        <f t="shared" si="6"/>
        <v>242.39166986609999</v>
      </c>
      <c r="Y46" s="10">
        <f t="shared" si="7"/>
        <v>-8.7602301338999951</v>
      </c>
      <c r="Z46" s="11">
        <f t="shared" si="8"/>
        <v>4.3899999999999997</v>
      </c>
      <c r="AA46" s="11">
        <f t="shared" si="8"/>
        <v>4.4684220122556217</v>
      </c>
    </row>
    <row r="47" spans="1:27" ht="22.5" customHeight="1" x14ac:dyDescent="0.25">
      <c r="A47" s="7">
        <f t="shared" si="9"/>
        <v>43</v>
      </c>
      <c r="B47" s="25" t="s">
        <v>77</v>
      </c>
      <c r="C47" s="8">
        <f>SUM(C42:C46)</f>
        <v>7596.2859999999991</v>
      </c>
      <c r="D47" s="9">
        <v>0.40439999999999998</v>
      </c>
      <c r="E47" s="14">
        <f>SUM(E42:E46)</f>
        <v>634.68000000000006</v>
      </c>
      <c r="F47" s="14">
        <f t="shared" ref="F47:Y47" si="13">SUM(F42:F46)</f>
        <v>653.04883105173076</v>
      </c>
      <c r="G47" s="14">
        <f t="shared" si="13"/>
        <v>18.368831051730737</v>
      </c>
      <c r="H47" s="14">
        <f t="shared" si="13"/>
        <v>3.5916666666666663</v>
      </c>
      <c r="I47" s="14">
        <f t="shared" si="13"/>
        <v>4.6284764148000006</v>
      </c>
      <c r="J47" s="14">
        <f t="shared" si="13"/>
        <v>1.0368097481333343</v>
      </c>
      <c r="K47" s="14">
        <f t="shared" si="13"/>
        <v>2872.5712999999996</v>
      </c>
      <c r="L47" s="14">
        <f t="shared" si="13"/>
        <v>2975.5067293835123</v>
      </c>
      <c r="M47" s="14">
        <f t="shared" si="13"/>
        <v>102.93542938351226</v>
      </c>
      <c r="N47" s="14">
        <f t="shared" si="13"/>
        <v>0</v>
      </c>
      <c r="O47" s="14">
        <f t="shared" si="13"/>
        <v>0</v>
      </c>
      <c r="P47" s="14">
        <f t="shared" si="13"/>
        <v>0</v>
      </c>
      <c r="Q47" s="14">
        <f t="shared" si="13"/>
        <v>0</v>
      </c>
      <c r="R47" s="14">
        <f t="shared" si="13"/>
        <v>0</v>
      </c>
      <c r="S47" s="14">
        <f t="shared" si="13"/>
        <v>0</v>
      </c>
      <c r="T47" s="14">
        <f t="shared" si="13"/>
        <v>0</v>
      </c>
      <c r="U47" s="14">
        <f t="shared" si="13"/>
        <v>5.0704550685000003</v>
      </c>
      <c r="V47" s="14">
        <f t="shared" si="13"/>
        <v>5.0704550685000003</v>
      </c>
      <c r="W47" s="14">
        <f t="shared" si="13"/>
        <v>2876.1629666666663</v>
      </c>
      <c r="X47" s="14">
        <f t="shared" si="13"/>
        <v>2985.2056608668122</v>
      </c>
      <c r="Y47" s="14">
        <f t="shared" si="13"/>
        <v>109.04269420014558</v>
      </c>
      <c r="Z47" s="15">
        <f t="shared" si="8"/>
        <v>4.5316741770130866</v>
      </c>
      <c r="AA47" s="15">
        <f t="shared" si="8"/>
        <v>4.5711829176068788</v>
      </c>
    </row>
    <row r="48" spans="1:27" ht="22.5" customHeight="1" x14ac:dyDescent="0.25">
      <c r="A48" s="7">
        <f t="shared" si="9"/>
        <v>44</v>
      </c>
      <c r="B48" s="24" t="s">
        <v>78</v>
      </c>
      <c r="C48" s="8">
        <v>1600</v>
      </c>
      <c r="D48" s="9">
        <v>0.40439999999999998</v>
      </c>
      <c r="E48" s="10">
        <v>270.54000000000002</v>
      </c>
      <c r="F48" s="10">
        <v>260.32961699999998</v>
      </c>
      <c r="G48" s="10">
        <f t="shared" si="0"/>
        <v>-10.210383000000036</v>
      </c>
      <c r="H48" s="10">
        <v>414.125</v>
      </c>
      <c r="I48" s="10">
        <v>286.09952806080003</v>
      </c>
      <c r="J48" s="10">
        <f t="shared" si="1"/>
        <v>-128.02547193919997</v>
      </c>
      <c r="K48" s="10">
        <v>849.49560000000008</v>
      </c>
      <c r="L48" s="10">
        <v>1000.2602469924001</v>
      </c>
      <c r="M48" s="10">
        <f t="shared" si="2"/>
        <v>150.7646469924</v>
      </c>
      <c r="N48" s="10"/>
      <c r="O48" s="10">
        <v>0</v>
      </c>
      <c r="P48" s="10">
        <f t="shared" si="3"/>
        <v>0</v>
      </c>
      <c r="Q48" s="10"/>
      <c r="R48" s="10">
        <v>0</v>
      </c>
      <c r="S48" s="10">
        <f t="shared" si="4"/>
        <v>0</v>
      </c>
      <c r="T48" s="10"/>
      <c r="U48" s="10">
        <v>0</v>
      </c>
      <c r="V48" s="10">
        <f t="shared" si="5"/>
        <v>0</v>
      </c>
      <c r="W48" s="10">
        <f t="shared" si="6"/>
        <v>1263.6206000000002</v>
      </c>
      <c r="X48" s="10">
        <f t="shared" si="6"/>
        <v>1286.3597750532001</v>
      </c>
      <c r="Y48" s="10">
        <f t="shared" si="7"/>
        <v>22.739175053199915</v>
      </c>
      <c r="Z48" s="11">
        <f t="shared" si="8"/>
        <v>4.6707348266430104</v>
      </c>
      <c r="AA48" s="11">
        <f t="shared" si="8"/>
        <v>4.9412732591743493</v>
      </c>
    </row>
    <row r="49" spans="1:27" ht="22.5" customHeight="1" x14ac:dyDescent="0.25">
      <c r="A49" s="7">
        <f t="shared" si="9"/>
        <v>45</v>
      </c>
      <c r="B49" s="24" t="s">
        <v>79</v>
      </c>
      <c r="C49" s="8">
        <v>800</v>
      </c>
      <c r="D49" s="9">
        <v>0.40439999999999998</v>
      </c>
      <c r="E49" s="10">
        <v>193.09</v>
      </c>
      <c r="F49" s="10">
        <v>-0.86561625600000003</v>
      </c>
      <c r="G49" s="10">
        <f t="shared" si="0"/>
        <v>-193.95561625600001</v>
      </c>
      <c r="H49" s="10">
        <v>279.40833333333336</v>
      </c>
      <c r="I49" s="10">
        <v>0</v>
      </c>
      <c r="J49" s="10">
        <f t="shared" si="1"/>
        <v>-279.40833333333336</v>
      </c>
      <c r="K49" s="10">
        <v>606.30259999999998</v>
      </c>
      <c r="L49" s="10">
        <v>-2.7180351279000003</v>
      </c>
      <c r="M49" s="10">
        <f t="shared" si="2"/>
        <v>-609.02063512789994</v>
      </c>
      <c r="N49" s="10"/>
      <c r="O49" s="10">
        <v>0</v>
      </c>
      <c r="P49" s="10">
        <f t="shared" si="3"/>
        <v>0</v>
      </c>
      <c r="Q49" s="10"/>
      <c r="R49" s="10">
        <v>0</v>
      </c>
      <c r="S49" s="10">
        <f t="shared" si="4"/>
        <v>0</v>
      </c>
      <c r="T49" s="10"/>
      <c r="U49" s="10">
        <v>0</v>
      </c>
      <c r="V49" s="10">
        <f t="shared" si="5"/>
        <v>0</v>
      </c>
      <c r="W49" s="10">
        <f t="shared" si="6"/>
        <v>885.71093333333329</v>
      </c>
      <c r="X49" s="10">
        <f t="shared" si="6"/>
        <v>-2.7180351279000003</v>
      </c>
      <c r="Y49" s="10">
        <f t="shared" si="7"/>
        <v>-888.42896846123324</v>
      </c>
      <c r="Z49" s="11">
        <f t="shared" si="8"/>
        <v>4.5870367876810469</v>
      </c>
      <c r="AA49" s="11">
        <f t="shared" si="8"/>
        <v>3.1400000971100064</v>
      </c>
    </row>
    <row r="50" spans="1:27" ht="22.5" customHeight="1" x14ac:dyDescent="0.25">
      <c r="A50" s="7">
        <f t="shared" si="9"/>
        <v>46</v>
      </c>
      <c r="B50" s="24" t="s">
        <v>80</v>
      </c>
      <c r="C50" s="8">
        <v>216</v>
      </c>
      <c r="D50" s="9">
        <v>0.40439999999999998</v>
      </c>
      <c r="E50" s="10">
        <v>18.649999999999999</v>
      </c>
      <c r="F50" s="10">
        <v>-0.14217698250000002</v>
      </c>
      <c r="G50" s="10">
        <f t="shared" si="0"/>
        <v>-18.792176982499999</v>
      </c>
      <c r="H50" s="10">
        <v>7.3833333333333329</v>
      </c>
      <c r="I50" s="10">
        <v>4.5505944045</v>
      </c>
      <c r="J50" s="10">
        <f t="shared" si="1"/>
        <v>-2.8327389288333329</v>
      </c>
      <c r="K50" s="10">
        <v>83.924999999999997</v>
      </c>
      <c r="L50" s="10">
        <v>0.247977</v>
      </c>
      <c r="M50" s="10">
        <f t="shared" si="2"/>
        <v>-83.677022999999991</v>
      </c>
      <c r="N50" s="10"/>
      <c r="O50" s="10">
        <v>0</v>
      </c>
      <c r="P50" s="10">
        <f t="shared" si="3"/>
        <v>0</v>
      </c>
      <c r="Q50" s="10"/>
      <c r="R50" s="10">
        <v>0</v>
      </c>
      <c r="S50" s="10">
        <f t="shared" si="4"/>
        <v>0</v>
      </c>
      <c r="T50" s="10"/>
      <c r="U50" s="10">
        <v>0</v>
      </c>
      <c r="V50" s="10">
        <f t="shared" si="5"/>
        <v>0</v>
      </c>
      <c r="W50" s="10">
        <f t="shared" si="6"/>
        <v>91.308333333333337</v>
      </c>
      <c r="X50" s="10">
        <f t="shared" si="6"/>
        <v>4.7985714044999996</v>
      </c>
      <c r="Y50" s="10">
        <f t="shared" si="7"/>
        <v>-86.509761928833342</v>
      </c>
      <c r="Z50" s="11">
        <f t="shared" si="8"/>
        <v>4.8958891867739061</v>
      </c>
      <c r="AA50" s="11">
        <f t="shared" si="8"/>
        <v>-33.750691005838441</v>
      </c>
    </row>
    <row r="51" spans="1:27" ht="22.5" customHeight="1" x14ac:dyDescent="0.2">
      <c r="A51" s="7">
        <v>47</v>
      </c>
      <c r="B51" s="27" t="s">
        <v>81</v>
      </c>
      <c r="C51" s="8"/>
      <c r="D51" s="9">
        <v>0.40439999999999998</v>
      </c>
      <c r="E51" s="10">
        <v>0</v>
      </c>
      <c r="F51" s="10">
        <v>2.3070699792404228</v>
      </c>
      <c r="G51" s="10">
        <f t="shared" si="0"/>
        <v>2.3070699792404228</v>
      </c>
      <c r="H51" s="10">
        <v>0</v>
      </c>
      <c r="I51" s="10">
        <v>0</v>
      </c>
      <c r="J51" s="10">
        <f t="shared" si="1"/>
        <v>0</v>
      </c>
      <c r="K51" s="10">
        <v>0</v>
      </c>
      <c r="L51" s="10">
        <v>0</v>
      </c>
      <c r="M51" s="10">
        <f t="shared" si="2"/>
        <v>0</v>
      </c>
      <c r="N51" s="10"/>
      <c r="O51" s="10">
        <v>0</v>
      </c>
      <c r="P51" s="10">
        <f t="shared" si="3"/>
        <v>0</v>
      </c>
      <c r="Q51" s="10"/>
      <c r="R51" s="10">
        <v>0</v>
      </c>
      <c r="S51" s="10">
        <f t="shared" si="4"/>
        <v>0</v>
      </c>
      <c r="T51" s="10"/>
      <c r="U51" s="10">
        <v>0</v>
      </c>
      <c r="V51" s="10">
        <f t="shared" si="5"/>
        <v>0</v>
      </c>
      <c r="W51" s="10">
        <f t="shared" si="6"/>
        <v>0</v>
      </c>
      <c r="X51" s="10">
        <f t="shared" si="6"/>
        <v>0</v>
      </c>
      <c r="Y51" s="10">
        <f t="shared" si="7"/>
        <v>0</v>
      </c>
      <c r="Z51" s="11">
        <f t="shared" si="8"/>
        <v>0</v>
      </c>
      <c r="AA51" s="11">
        <f t="shared" si="8"/>
        <v>0</v>
      </c>
    </row>
    <row r="52" spans="1:27" s="18" customFormat="1" ht="22.5" customHeight="1" x14ac:dyDescent="0.25">
      <c r="A52" s="16">
        <v>48</v>
      </c>
      <c r="B52" s="25" t="s">
        <v>82</v>
      </c>
      <c r="C52" s="17">
        <f>SUM(C48:C51)</f>
        <v>2616</v>
      </c>
      <c r="D52" s="16">
        <f t="shared" ref="D52:Y52" si="14">SUM(D48:D51)</f>
        <v>1.6175999999999999</v>
      </c>
      <c r="E52" s="14">
        <f t="shared" si="14"/>
        <v>482.28</v>
      </c>
      <c r="F52" s="14">
        <f t="shared" si="14"/>
        <v>261.62889374074035</v>
      </c>
      <c r="G52" s="14">
        <f t="shared" si="14"/>
        <v>-220.65110625925962</v>
      </c>
      <c r="H52" s="14">
        <f t="shared" si="14"/>
        <v>700.91666666666663</v>
      </c>
      <c r="I52" s="14">
        <f t="shared" si="14"/>
        <v>290.6501224653</v>
      </c>
      <c r="J52" s="14">
        <f t="shared" si="14"/>
        <v>-410.26654420136668</v>
      </c>
      <c r="K52" s="14">
        <f t="shared" si="14"/>
        <v>1539.7232000000001</v>
      </c>
      <c r="L52" s="14">
        <f t="shared" si="14"/>
        <v>997.79018886450012</v>
      </c>
      <c r="M52" s="14">
        <f t="shared" si="14"/>
        <v>-541.9330111354999</v>
      </c>
      <c r="N52" s="14">
        <f t="shared" si="14"/>
        <v>0</v>
      </c>
      <c r="O52" s="14">
        <f t="shared" si="14"/>
        <v>0</v>
      </c>
      <c r="P52" s="14">
        <f t="shared" si="14"/>
        <v>0</v>
      </c>
      <c r="Q52" s="14">
        <f t="shared" si="14"/>
        <v>0</v>
      </c>
      <c r="R52" s="14">
        <f t="shared" si="14"/>
        <v>0</v>
      </c>
      <c r="S52" s="14">
        <f t="shared" si="14"/>
        <v>0</v>
      </c>
      <c r="T52" s="14">
        <f t="shared" si="14"/>
        <v>0</v>
      </c>
      <c r="U52" s="14">
        <f t="shared" si="14"/>
        <v>0</v>
      </c>
      <c r="V52" s="14">
        <f t="shared" si="14"/>
        <v>0</v>
      </c>
      <c r="W52" s="14">
        <f t="shared" si="14"/>
        <v>2240.6398666666669</v>
      </c>
      <c r="X52" s="14">
        <f t="shared" si="14"/>
        <v>1288.4403113298001</v>
      </c>
      <c r="Y52" s="14">
        <f t="shared" si="14"/>
        <v>-952.19955533686664</v>
      </c>
      <c r="Z52" s="15">
        <f t="shared" si="8"/>
        <v>4.6459315473722054</v>
      </c>
      <c r="AA52" s="15">
        <f t="shared" si="8"/>
        <v>4.9246866158696241</v>
      </c>
    </row>
    <row r="53" spans="1:27" ht="22.5" customHeight="1" x14ac:dyDescent="0.25">
      <c r="A53" s="7">
        <f t="shared" si="9"/>
        <v>49</v>
      </c>
      <c r="B53" s="28" t="s">
        <v>110</v>
      </c>
      <c r="C53" s="8">
        <v>230.55</v>
      </c>
      <c r="D53" s="9">
        <v>0.40439999999999998</v>
      </c>
      <c r="E53" s="10">
        <v>57.7</v>
      </c>
      <c r="F53" s="10">
        <v>66.739305866400002</v>
      </c>
      <c r="G53" s="10">
        <f t="shared" si="0"/>
        <v>9.0393058663999994</v>
      </c>
      <c r="H53" s="10">
        <v>90.808333333333323</v>
      </c>
      <c r="I53" s="10">
        <v>94.799640936599999</v>
      </c>
      <c r="J53" s="10">
        <f t="shared" si="1"/>
        <v>3.9913076032666766</v>
      </c>
      <c r="K53" s="10">
        <v>129.24800000000002</v>
      </c>
      <c r="L53" s="10">
        <v>163.31108038920001</v>
      </c>
      <c r="M53" s="10">
        <f t="shared" si="2"/>
        <v>34.063080389199996</v>
      </c>
      <c r="N53" s="10"/>
      <c r="O53" s="10">
        <v>1.4681461473000001</v>
      </c>
      <c r="P53" s="10">
        <f t="shared" si="3"/>
        <v>1.4681461473000001</v>
      </c>
      <c r="Q53" s="10"/>
      <c r="R53" s="10">
        <v>0</v>
      </c>
      <c r="S53" s="10">
        <f t="shared" si="4"/>
        <v>0</v>
      </c>
      <c r="T53" s="10"/>
      <c r="U53" s="10">
        <v>20.376127188000002</v>
      </c>
      <c r="V53" s="10">
        <f t="shared" si="5"/>
        <v>20.376127188000002</v>
      </c>
      <c r="W53" s="10">
        <f t="shared" si="6"/>
        <v>220.05633333333333</v>
      </c>
      <c r="X53" s="10">
        <f t="shared" si="6"/>
        <v>279.95499466109999</v>
      </c>
      <c r="Y53" s="10">
        <f t="shared" si="7"/>
        <v>59.898661327766661</v>
      </c>
      <c r="Z53" s="11">
        <f t="shared" si="8"/>
        <v>3.813801270941652</v>
      </c>
      <c r="AA53" s="11">
        <f t="shared" si="8"/>
        <v>4.1947543659132318</v>
      </c>
    </row>
    <row r="54" spans="1:27" ht="22.5" customHeight="1" x14ac:dyDescent="0.25">
      <c r="A54" s="7">
        <f t="shared" si="9"/>
        <v>50</v>
      </c>
      <c r="B54" s="24" t="s">
        <v>83</v>
      </c>
      <c r="C54" s="8">
        <v>625</v>
      </c>
      <c r="D54" s="9">
        <v>0.40439999999999998</v>
      </c>
      <c r="E54" s="10">
        <v>151.66</v>
      </c>
      <c r="F54" s="10">
        <v>162.40392</v>
      </c>
      <c r="G54" s="10">
        <f t="shared" si="0"/>
        <v>10.743920000000003</v>
      </c>
      <c r="H54" s="10">
        <v>242.2583333333333</v>
      </c>
      <c r="I54" s="10">
        <v>205.74559224000001</v>
      </c>
      <c r="J54" s="10">
        <f t="shared" si="1"/>
        <v>-36.51274109333329</v>
      </c>
      <c r="K54" s="10">
        <v>329.10219999999998</v>
      </c>
      <c r="L54" s="10">
        <v>572.78147760000002</v>
      </c>
      <c r="M54" s="10">
        <f t="shared" si="2"/>
        <v>243.67927760000003</v>
      </c>
      <c r="N54" s="10"/>
      <c r="O54" s="10">
        <v>11.605827960000001</v>
      </c>
      <c r="P54" s="10">
        <f t="shared" si="3"/>
        <v>11.605827960000001</v>
      </c>
      <c r="Q54" s="10"/>
      <c r="R54" s="10">
        <v>0</v>
      </c>
      <c r="S54" s="10">
        <f t="shared" si="4"/>
        <v>0</v>
      </c>
      <c r="T54" s="10"/>
      <c r="U54" s="10">
        <v>0</v>
      </c>
      <c r="V54" s="10">
        <f t="shared" si="5"/>
        <v>0</v>
      </c>
      <c r="W54" s="10">
        <f t="shared" si="6"/>
        <v>571.36053333333325</v>
      </c>
      <c r="X54" s="10">
        <f t="shared" si="6"/>
        <v>790.13289780000014</v>
      </c>
      <c r="Y54" s="10">
        <f t="shared" si="7"/>
        <v>218.77236446666689</v>
      </c>
      <c r="Z54" s="11">
        <f t="shared" si="8"/>
        <v>3.7673779067211739</v>
      </c>
      <c r="AA54" s="11">
        <f t="shared" si="8"/>
        <v>4.8652329192546588</v>
      </c>
    </row>
    <row r="55" spans="1:27" ht="22.5" customHeight="1" x14ac:dyDescent="0.25">
      <c r="A55" s="7">
        <f t="shared" si="9"/>
        <v>51</v>
      </c>
      <c r="B55" s="24" t="s">
        <v>84</v>
      </c>
      <c r="C55" s="8">
        <v>1040</v>
      </c>
      <c r="D55" s="9">
        <v>0.40439999999999998</v>
      </c>
      <c r="E55" s="10">
        <v>194.84</v>
      </c>
      <c r="F55" s="10">
        <v>189.8482491</v>
      </c>
      <c r="G55" s="10">
        <f t="shared" si="0"/>
        <v>-4.9917508999999995</v>
      </c>
      <c r="H55" s="10">
        <v>318.125</v>
      </c>
      <c r="I55" s="10">
        <v>265.38497110980001</v>
      </c>
      <c r="J55" s="10">
        <f t="shared" si="1"/>
        <v>-52.740028890199994</v>
      </c>
      <c r="K55" s="10">
        <v>547.50040000000001</v>
      </c>
      <c r="L55" s="10">
        <v>533.47357997100005</v>
      </c>
      <c r="M55" s="10">
        <f t="shared" si="2"/>
        <v>-14.026820028999964</v>
      </c>
      <c r="N55" s="10"/>
      <c r="O55" s="10">
        <v>0</v>
      </c>
      <c r="P55" s="10">
        <f t="shared" si="3"/>
        <v>0</v>
      </c>
      <c r="Q55" s="10"/>
      <c r="R55" s="10">
        <v>0</v>
      </c>
      <c r="S55" s="10">
        <f t="shared" si="4"/>
        <v>0</v>
      </c>
      <c r="T55" s="10"/>
      <c r="U55" s="10">
        <v>0</v>
      </c>
      <c r="V55" s="10">
        <f t="shared" si="5"/>
        <v>0</v>
      </c>
      <c r="W55" s="10">
        <f t="shared" si="6"/>
        <v>865.62540000000001</v>
      </c>
      <c r="X55" s="10">
        <f t="shared" si="6"/>
        <v>798.8585510808</v>
      </c>
      <c r="Y55" s="10">
        <f t="shared" si="7"/>
        <v>-66.766848919200015</v>
      </c>
      <c r="Z55" s="11">
        <f t="shared" si="8"/>
        <v>4.4427499486758366</v>
      </c>
      <c r="AA55" s="11">
        <f t="shared" si="8"/>
        <v>4.207879476728869</v>
      </c>
    </row>
    <row r="56" spans="1:27" ht="22.5" customHeight="1" x14ac:dyDescent="0.25">
      <c r="A56" s="7">
        <f t="shared" si="9"/>
        <v>52</v>
      </c>
      <c r="B56" s="25" t="s">
        <v>85</v>
      </c>
      <c r="C56" s="8">
        <f>SUM(C53:C55)</f>
        <v>1895.55</v>
      </c>
      <c r="D56" s="9">
        <v>0.40439999999999998</v>
      </c>
      <c r="E56" s="14">
        <f>SUM(E53:E55)</f>
        <v>404.20000000000005</v>
      </c>
      <c r="F56" s="14">
        <f t="shared" ref="F56:Y56" si="15">SUM(F53:F55)</f>
        <v>418.99147496640001</v>
      </c>
      <c r="G56" s="14">
        <f t="shared" si="15"/>
        <v>14.791474966400003</v>
      </c>
      <c r="H56" s="14">
        <f t="shared" si="15"/>
        <v>651.19166666666661</v>
      </c>
      <c r="I56" s="14">
        <f t="shared" si="15"/>
        <v>565.9302042864</v>
      </c>
      <c r="J56" s="14">
        <f t="shared" si="15"/>
        <v>-85.261462380266607</v>
      </c>
      <c r="K56" s="14">
        <f t="shared" si="15"/>
        <v>1005.8506</v>
      </c>
      <c r="L56" s="14">
        <f t="shared" si="15"/>
        <v>1269.5661379602002</v>
      </c>
      <c r="M56" s="14">
        <f t="shared" si="15"/>
        <v>263.71553796020009</v>
      </c>
      <c r="N56" s="14">
        <f t="shared" si="15"/>
        <v>0</v>
      </c>
      <c r="O56" s="14">
        <f t="shared" si="15"/>
        <v>13.073974107300002</v>
      </c>
      <c r="P56" s="14">
        <f t="shared" si="15"/>
        <v>13.073974107300002</v>
      </c>
      <c r="Q56" s="14">
        <f t="shared" si="15"/>
        <v>0</v>
      </c>
      <c r="R56" s="14">
        <f t="shared" si="15"/>
        <v>0</v>
      </c>
      <c r="S56" s="14">
        <f t="shared" si="15"/>
        <v>0</v>
      </c>
      <c r="T56" s="14">
        <f t="shared" si="15"/>
        <v>0</v>
      </c>
      <c r="U56" s="14">
        <f t="shared" si="15"/>
        <v>20.376127188000002</v>
      </c>
      <c r="V56" s="14">
        <f t="shared" si="15"/>
        <v>20.376127188000002</v>
      </c>
      <c r="W56" s="14">
        <f t="shared" si="15"/>
        <v>1657.0422666666666</v>
      </c>
      <c r="X56" s="14">
        <f t="shared" si="15"/>
        <v>1868.9464435419002</v>
      </c>
      <c r="Y56" s="14">
        <f t="shared" si="15"/>
        <v>211.90417687523353</v>
      </c>
      <c r="Z56" s="15">
        <f t="shared" si="8"/>
        <v>4.0995602836879428</v>
      </c>
      <c r="AA56" s="15">
        <f t="shared" si="8"/>
        <v>4.4605834610161832</v>
      </c>
    </row>
    <row r="57" spans="1:27" ht="22.5" customHeight="1" x14ac:dyDescent="0.25">
      <c r="A57" s="7">
        <f t="shared" si="9"/>
        <v>53</v>
      </c>
      <c r="B57" s="24" t="s">
        <v>86</v>
      </c>
      <c r="C57" s="8"/>
      <c r="D57" s="7"/>
      <c r="E57" s="10">
        <v>0</v>
      </c>
      <c r="F57" s="10">
        <v>14.340500243100001</v>
      </c>
      <c r="G57" s="10">
        <f t="shared" si="0"/>
        <v>14.340500243100001</v>
      </c>
      <c r="H57" s="10">
        <v>0</v>
      </c>
      <c r="I57" s="10">
        <v>0</v>
      </c>
      <c r="J57" s="10">
        <f t="shared" si="1"/>
        <v>0</v>
      </c>
      <c r="K57" s="10">
        <v>0</v>
      </c>
      <c r="L57" s="10">
        <v>289.97187973199993</v>
      </c>
      <c r="M57" s="10">
        <f t="shared" si="2"/>
        <v>289.97187973199993</v>
      </c>
      <c r="N57" s="10"/>
      <c r="O57" s="10">
        <v>0</v>
      </c>
      <c r="P57" s="10">
        <f t="shared" si="3"/>
        <v>0</v>
      </c>
      <c r="Q57" s="10"/>
      <c r="R57" s="10">
        <v>0</v>
      </c>
      <c r="S57" s="10">
        <f t="shared" si="4"/>
        <v>0</v>
      </c>
      <c r="T57" s="10"/>
      <c r="U57" s="10">
        <v>0</v>
      </c>
      <c r="V57" s="10">
        <f t="shared" si="5"/>
        <v>0</v>
      </c>
      <c r="W57" s="10">
        <f t="shared" si="6"/>
        <v>0</v>
      </c>
      <c r="X57" s="10">
        <f t="shared" si="6"/>
        <v>289.97187973199993</v>
      </c>
      <c r="Y57" s="10">
        <f t="shared" si="7"/>
        <v>289.97187973199993</v>
      </c>
      <c r="Z57" s="11">
        <f t="shared" si="8"/>
        <v>0</v>
      </c>
      <c r="AA57" s="11">
        <f t="shared" si="8"/>
        <v>20.220485674585952</v>
      </c>
    </row>
    <row r="58" spans="1:27" ht="22.5" customHeight="1" x14ac:dyDescent="0.25">
      <c r="A58" s="7">
        <f t="shared" si="9"/>
        <v>54</v>
      </c>
      <c r="B58" s="24" t="s">
        <v>87</v>
      </c>
      <c r="C58" s="8"/>
      <c r="D58" s="7"/>
      <c r="E58" s="10">
        <v>0</v>
      </c>
      <c r="F58" s="10">
        <v>552.4414899075</v>
      </c>
      <c r="G58" s="10">
        <f t="shared" si="0"/>
        <v>552.4414899075</v>
      </c>
      <c r="H58" s="10">
        <v>0</v>
      </c>
      <c r="I58" s="10">
        <v>170.05410333630002</v>
      </c>
      <c r="J58" s="10">
        <f t="shared" si="1"/>
        <v>170.05410333630002</v>
      </c>
      <c r="K58" s="10">
        <v>0</v>
      </c>
      <c r="L58" s="10">
        <v>4269.2819274207004</v>
      </c>
      <c r="M58" s="10">
        <f t="shared" si="2"/>
        <v>4269.2819274207004</v>
      </c>
      <c r="N58" s="10"/>
      <c r="O58" s="10">
        <v>0</v>
      </c>
      <c r="P58" s="10">
        <f t="shared" si="3"/>
        <v>0</v>
      </c>
      <c r="Q58" s="10"/>
      <c r="R58" s="10">
        <v>0</v>
      </c>
      <c r="S58" s="10">
        <f t="shared" si="4"/>
        <v>0</v>
      </c>
      <c r="T58" s="10"/>
      <c r="U58" s="10">
        <v>0</v>
      </c>
      <c r="V58" s="10">
        <f t="shared" si="5"/>
        <v>0</v>
      </c>
      <c r="W58" s="10">
        <f t="shared" si="6"/>
        <v>0</v>
      </c>
      <c r="X58" s="10">
        <f t="shared" si="6"/>
        <v>4439.3360307570001</v>
      </c>
      <c r="Y58" s="10">
        <f t="shared" si="7"/>
        <v>4439.3360307570001</v>
      </c>
      <c r="Z58" s="11">
        <f t="shared" si="8"/>
        <v>0</v>
      </c>
      <c r="AA58" s="11">
        <f t="shared" si="8"/>
        <v>8.0358483420575748</v>
      </c>
    </row>
    <row r="59" spans="1:27" ht="22.5" customHeight="1" x14ac:dyDescent="0.25">
      <c r="A59" s="7">
        <f t="shared" si="9"/>
        <v>55</v>
      </c>
      <c r="B59" s="24" t="s">
        <v>88</v>
      </c>
      <c r="C59" s="8"/>
      <c r="D59" s="7"/>
      <c r="E59" s="10">
        <v>0</v>
      </c>
      <c r="F59" s="10">
        <v>-22.5282039885</v>
      </c>
      <c r="G59" s="10">
        <f t="shared" si="0"/>
        <v>-22.5282039885</v>
      </c>
      <c r="H59" s="10">
        <v>0</v>
      </c>
      <c r="I59" s="10">
        <v>0</v>
      </c>
      <c r="J59" s="10">
        <f t="shared" si="1"/>
        <v>0</v>
      </c>
      <c r="K59" s="10">
        <v>0</v>
      </c>
      <c r="L59" s="10">
        <v>-170.28719625240001</v>
      </c>
      <c r="M59" s="10">
        <f t="shared" si="2"/>
        <v>-170.28719625240001</v>
      </c>
      <c r="N59" s="10"/>
      <c r="O59" s="10"/>
      <c r="P59" s="10">
        <f t="shared" si="3"/>
        <v>0</v>
      </c>
      <c r="Q59" s="10"/>
      <c r="R59" s="10"/>
      <c r="S59" s="10">
        <f t="shared" si="4"/>
        <v>0</v>
      </c>
      <c r="T59" s="10"/>
      <c r="U59" s="10"/>
      <c r="V59" s="10">
        <f t="shared" si="5"/>
        <v>0</v>
      </c>
      <c r="W59" s="10">
        <f t="shared" si="6"/>
        <v>0</v>
      </c>
      <c r="X59" s="10">
        <f t="shared" si="6"/>
        <v>-170.28719625240001</v>
      </c>
      <c r="Y59" s="10">
        <f t="shared" si="7"/>
        <v>-170.28719625240001</v>
      </c>
      <c r="Z59" s="11">
        <f t="shared" si="8"/>
        <v>0</v>
      </c>
      <c r="AA59" s="11">
        <f t="shared" si="8"/>
        <v>7.5588447414328606</v>
      </c>
    </row>
    <row r="60" spans="1:27" ht="22.5" customHeight="1" x14ac:dyDescent="0.25">
      <c r="A60" s="7">
        <f t="shared" si="9"/>
        <v>56</v>
      </c>
      <c r="B60" s="24" t="s">
        <v>89</v>
      </c>
      <c r="C60" s="8"/>
      <c r="D60" s="7"/>
      <c r="E60" s="10">
        <v>0</v>
      </c>
      <c r="F60" s="10"/>
      <c r="G60" s="10">
        <f t="shared" si="0"/>
        <v>0</v>
      </c>
      <c r="H60" s="10">
        <v>0</v>
      </c>
      <c r="I60" s="10"/>
      <c r="J60" s="10">
        <f t="shared" si="1"/>
        <v>0</v>
      </c>
      <c r="K60" s="10">
        <v>0</v>
      </c>
      <c r="L60" s="10"/>
      <c r="M60" s="10">
        <f t="shared" si="2"/>
        <v>0</v>
      </c>
      <c r="N60" s="10"/>
      <c r="O60" s="10"/>
      <c r="P60" s="10">
        <f t="shared" si="3"/>
        <v>0</v>
      </c>
      <c r="Q60" s="10"/>
      <c r="R60" s="10"/>
      <c r="S60" s="10">
        <f t="shared" si="4"/>
        <v>0</v>
      </c>
      <c r="T60" s="10"/>
      <c r="U60" s="10"/>
      <c r="V60" s="10">
        <f t="shared" si="5"/>
        <v>0</v>
      </c>
      <c r="W60" s="10">
        <f t="shared" si="6"/>
        <v>0</v>
      </c>
      <c r="X60" s="10">
        <f t="shared" si="6"/>
        <v>0</v>
      </c>
      <c r="Y60" s="10">
        <f t="shared" si="7"/>
        <v>0</v>
      </c>
      <c r="Z60" s="11">
        <f t="shared" si="8"/>
        <v>0</v>
      </c>
      <c r="AA60" s="11">
        <f t="shared" si="8"/>
        <v>0</v>
      </c>
    </row>
    <row r="61" spans="1:27" ht="22.5" customHeight="1" x14ac:dyDescent="0.25">
      <c r="A61" s="7">
        <f t="shared" si="9"/>
        <v>57</v>
      </c>
      <c r="B61" s="24" t="s">
        <v>90</v>
      </c>
      <c r="C61" s="8"/>
      <c r="D61" s="7"/>
      <c r="E61" s="10">
        <v>0</v>
      </c>
      <c r="F61" s="10"/>
      <c r="G61" s="10">
        <f t="shared" si="0"/>
        <v>0</v>
      </c>
      <c r="H61" s="10">
        <v>0</v>
      </c>
      <c r="I61" s="10"/>
      <c r="J61" s="10">
        <f t="shared" si="1"/>
        <v>0</v>
      </c>
      <c r="K61" s="10">
        <v>0</v>
      </c>
      <c r="L61" s="10"/>
      <c r="M61" s="10">
        <f t="shared" si="2"/>
        <v>0</v>
      </c>
      <c r="N61" s="10"/>
      <c r="O61" s="10"/>
      <c r="P61" s="10">
        <f t="shared" si="3"/>
        <v>0</v>
      </c>
      <c r="Q61" s="10"/>
      <c r="R61" s="10"/>
      <c r="S61" s="10">
        <f t="shared" si="4"/>
        <v>0</v>
      </c>
      <c r="T61" s="10"/>
      <c r="U61" s="10"/>
      <c r="V61" s="10">
        <f t="shared" si="5"/>
        <v>0</v>
      </c>
      <c r="W61" s="10">
        <f t="shared" si="6"/>
        <v>0</v>
      </c>
      <c r="X61" s="10">
        <f t="shared" si="6"/>
        <v>0</v>
      </c>
      <c r="Y61" s="10">
        <f t="shared" si="7"/>
        <v>0</v>
      </c>
      <c r="Z61" s="11">
        <f t="shared" si="8"/>
        <v>0</v>
      </c>
      <c r="AA61" s="11">
        <f t="shared" si="8"/>
        <v>0</v>
      </c>
    </row>
    <row r="62" spans="1:27" ht="22.5" customHeight="1" x14ac:dyDescent="0.25">
      <c r="A62" s="7">
        <f t="shared" si="9"/>
        <v>58</v>
      </c>
      <c r="B62" s="28" t="s">
        <v>91</v>
      </c>
      <c r="C62" s="8"/>
      <c r="D62" s="7"/>
      <c r="E62" s="10">
        <v>-22.96</v>
      </c>
      <c r="F62" s="10"/>
      <c r="G62" s="10">
        <f t="shared" si="0"/>
        <v>22.96</v>
      </c>
      <c r="H62" s="10">
        <v>0</v>
      </c>
      <c r="I62" s="10"/>
      <c r="J62" s="10">
        <f t="shared" si="1"/>
        <v>0</v>
      </c>
      <c r="K62" s="10">
        <v>-99.187200000000004</v>
      </c>
      <c r="L62" s="10"/>
      <c r="M62" s="10">
        <f t="shared" si="2"/>
        <v>99.187200000000004</v>
      </c>
      <c r="N62" s="10"/>
      <c r="O62" s="10"/>
      <c r="P62" s="10">
        <f t="shared" si="3"/>
        <v>0</v>
      </c>
      <c r="Q62" s="10"/>
      <c r="R62" s="10"/>
      <c r="S62" s="10">
        <f t="shared" si="4"/>
        <v>0</v>
      </c>
      <c r="T62" s="10"/>
      <c r="U62" s="10"/>
      <c r="V62" s="10">
        <f t="shared" si="5"/>
        <v>0</v>
      </c>
      <c r="W62" s="10">
        <f t="shared" si="6"/>
        <v>-99.187200000000004</v>
      </c>
      <c r="X62" s="10">
        <f t="shared" si="6"/>
        <v>0</v>
      </c>
      <c r="Y62" s="10">
        <f t="shared" si="7"/>
        <v>99.187200000000004</v>
      </c>
      <c r="Z62" s="11">
        <f t="shared" si="8"/>
        <v>4.32</v>
      </c>
      <c r="AA62" s="11">
        <f t="shared" si="8"/>
        <v>0</v>
      </c>
    </row>
    <row r="63" spans="1:27" ht="22.5" customHeight="1" x14ac:dyDescent="0.25">
      <c r="A63" s="7">
        <v>59</v>
      </c>
      <c r="B63" s="28" t="s">
        <v>92</v>
      </c>
      <c r="C63" s="8"/>
      <c r="D63" s="7"/>
      <c r="E63" s="10"/>
      <c r="F63" s="10"/>
      <c r="G63" s="10">
        <f t="shared" si="0"/>
        <v>0</v>
      </c>
      <c r="H63" s="10">
        <v>0</v>
      </c>
      <c r="I63" s="10"/>
      <c r="J63" s="10">
        <f t="shared" si="1"/>
        <v>0</v>
      </c>
      <c r="K63" s="10">
        <f>4.32*E63</f>
        <v>0</v>
      </c>
      <c r="L63" s="10"/>
      <c r="M63" s="10">
        <f t="shared" si="2"/>
        <v>0</v>
      </c>
      <c r="N63" s="10"/>
      <c r="O63" s="10"/>
      <c r="P63" s="10">
        <f t="shared" si="3"/>
        <v>0</v>
      </c>
      <c r="Q63" s="10"/>
      <c r="R63" s="10"/>
      <c r="S63" s="10">
        <f t="shared" si="4"/>
        <v>0</v>
      </c>
      <c r="T63" s="10"/>
      <c r="U63" s="10"/>
      <c r="V63" s="10">
        <f t="shared" si="5"/>
        <v>0</v>
      </c>
      <c r="W63" s="10">
        <f t="shared" si="6"/>
        <v>0</v>
      </c>
      <c r="X63" s="10">
        <f t="shared" si="6"/>
        <v>0</v>
      </c>
      <c r="Y63" s="10">
        <f t="shared" si="7"/>
        <v>0</v>
      </c>
      <c r="Z63" s="11">
        <f t="shared" si="8"/>
        <v>0</v>
      </c>
      <c r="AA63" s="11">
        <f t="shared" si="8"/>
        <v>0</v>
      </c>
    </row>
    <row r="64" spans="1:27" ht="22.5" customHeight="1" x14ac:dyDescent="0.25">
      <c r="A64" s="7">
        <v>60</v>
      </c>
      <c r="B64" s="28" t="s">
        <v>111</v>
      </c>
      <c r="C64" s="8"/>
      <c r="D64" s="7"/>
      <c r="E64" s="10">
        <v>-66.28</v>
      </c>
      <c r="F64" s="10">
        <v>-119.02503</v>
      </c>
      <c r="G64" s="10">
        <f t="shared" si="0"/>
        <v>-52.74503</v>
      </c>
      <c r="H64" s="10">
        <v>0</v>
      </c>
      <c r="I64" s="10">
        <v>0</v>
      </c>
      <c r="J64" s="10">
        <f t="shared" si="1"/>
        <v>0</v>
      </c>
      <c r="K64" s="10">
        <v>-286.32960000000003</v>
      </c>
      <c r="L64" s="10">
        <v>-646.30591289999995</v>
      </c>
      <c r="M64" s="10">
        <f t="shared" si="2"/>
        <v>-359.97631289999993</v>
      </c>
      <c r="N64" s="10"/>
      <c r="O64" s="10"/>
      <c r="P64" s="10">
        <f t="shared" si="3"/>
        <v>0</v>
      </c>
      <c r="Q64" s="10"/>
      <c r="R64" s="10"/>
      <c r="S64" s="10">
        <f t="shared" si="4"/>
        <v>0</v>
      </c>
      <c r="T64" s="10"/>
      <c r="U64" s="10"/>
      <c r="V64" s="10">
        <f t="shared" si="5"/>
        <v>0</v>
      </c>
      <c r="W64" s="10">
        <f t="shared" si="6"/>
        <v>-286.32960000000003</v>
      </c>
      <c r="X64" s="10">
        <f t="shared" si="6"/>
        <v>-646.30591289999995</v>
      </c>
      <c r="Y64" s="10">
        <f t="shared" si="7"/>
        <v>-359.97631289999993</v>
      </c>
      <c r="Z64" s="11">
        <f t="shared" si="8"/>
        <v>4.32</v>
      </c>
      <c r="AA64" s="11">
        <f t="shared" si="8"/>
        <v>5.43</v>
      </c>
    </row>
    <row r="65" spans="1:28" s="18" customFormat="1" ht="22.5" customHeight="1" x14ac:dyDescent="0.25">
      <c r="A65" s="16">
        <v>61</v>
      </c>
      <c r="B65" s="29" t="s">
        <v>93</v>
      </c>
      <c r="C65" s="17"/>
      <c r="D65" s="16"/>
      <c r="E65" s="14">
        <f>E57+E58+E59+E60+E61+E62+E63+E64</f>
        <v>-89.240000000000009</v>
      </c>
      <c r="F65" s="14">
        <f>F57+F58+F59+F60+F61+F62+F63+F64</f>
        <v>425.22875616210001</v>
      </c>
      <c r="G65" s="14">
        <f t="shared" ref="G65:Y65" si="16">G57+G58+G59+G60+G61+G62+G63+G64</f>
        <v>514.46875616210002</v>
      </c>
      <c r="H65" s="14">
        <f t="shared" si="16"/>
        <v>0</v>
      </c>
      <c r="I65" s="14">
        <f t="shared" si="16"/>
        <v>170.05410333630002</v>
      </c>
      <c r="J65" s="14">
        <f t="shared" si="16"/>
        <v>170.05410333630002</v>
      </c>
      <c r="K65" s="14">
        <f t="shared" si="16"/>
        <v>-385.51680000000005</v>
      </c>
      <c r="L65" s="14">
        <f>L57+L58+L59+L60+L61+L62+L63+L64</f>
        <v>3742.6606980003012</v>
      </c>
      <c r="M65" s="14">
        <f t="shared" si="16"/>
        <v>4128.1774980003011</v>
      </c>
      <c r="N65" s="14">
        <f t="shared" si="16"/>
        <v>0</v>
      </c>
      <c r="O65" s="14">
        <f t="shared" si="16"/>
        <v>0</v>
      </c>
      <c r="P65" s="14">
        <f t="shared" si="16"/>
        <v>0</v>
      </c>
      <c r="Q65" s="14">
        <f t="shared" si="16"/>
        <v>0</v>
      </c>
      <c r="R65" s="14">
        <f t="shared" si="16"/>
        <v>0</v>
      </c>
      <c r="S65" s="14">
        <f t="shared" si="16"/>
        <v>0</v>
      </c>
      <c r="T65" s="14">
        <f t="shared" si="16"/>
        <v>0</v>
      </c>
      <c r="U65" s="14">
        <f t="shared" si="16"/>
        <v>0</v>
      </c>
      <c r="V65" s="14">
        <f t="shared" si="16"/>
        <v>0</v>
      </c>
      <c r="W65" s="14">
        <f t="shared" si="16"/>
        <v>-385.51680000000005</v>
      </c>
      <c r="X65" s="14">
        <f t="shared" si="16"/>
        <v>3912.7148013366</v>
      </c>
      <c r="Y65" s="14">
        <f t="shared" si="16"/>
        <v>4298.2316013365999</v>
      </c>
      <c r="Z65" s="15">
        <f t="shared" si="8"/>
        <v>4.32</v>
      </c>
      <c r="AA65" s="15">
        <f t="shared" si="8"/>
        <v>9.2014350973127677</v>
      </c>
    </row>
    <row r="66" spans="1:28" ht="22.5" customHeight="1" x14ac:dyDescent="0.25">
      <c r="A66" s="7">
        <v>62</v>
      </c>
      <c r="B66" s="28" t="s">
        <v>94</v>
      </c>
      <c r="C66" s="8"/>
      <c r="D66" s="7"/>
      <c r="E66" s="10"/>
      <c r="F66" s="10">
        <v>0</v>
      </c>
      <c r="G66" s="10">
        <f t="shared" si="0"/>
        <v>0</v>
      </c>
      <c r="H66" s="10">
        <v>1179.825</v>
      </c>
      <c r="I66" s="10">
        <v>1016.915423</v>
      </c>
      <c r="J66" s="10">
        <f t="shared" si="1"/>
        <v>-162.90957700000001</v>
      </c>
      <c r="K66" s="10"/>
      <c r="L66" s="10">
        <v>0</v>
      </c>
      <c r="M66" s="10">
        <f t="shared" si="2"/>
        <v>0</v>
      </c>
      <c r="N66" s="10"/>
      <c r="O66" s="10">
        <v>0</v>
      </c>
      <c r="P66" s="10">
        <f t="shared" si="3"/>
        <v>0</v>
      </c>
      <c r="Q66" s="10"/>
      <c r="R66" s="10">
        <v>0</v>
      </c>
      <c r="S66" s="10">
        <f t="shared" si="4"/>
        <v>0</v>
      </c>
      <c r="T66" s="10"/>
      <c r="U66" s="10">
        <v>0</v>
      </c>
      <c r="V66" s="10">
        <f t="shared" si="5"/>
        <v>0</v>
      </c>
      <c r="W66" s="10">
        <f t="shared" si="6"/>
        <v>1179.825</v>
      </c>
      <c r="X66" s="10">
        <f t="shared" si="6"/>
        <v>1016.915423</v>
      </c>
      <c r="Y66" s="10">
        <f t="shared" si="7"/>
        <v>-162.90957700000001</v>
      </c>
      <c r="Z66" s="11">
        <f t="shared" si="8"/>
        <v>0</v>
      </c>
      <c r="AA66" s="11">
        <f t="shared" si="8"/>
        <v>0</v>
      </c>
    </row>
    <row r="67" spans="1:28" ht="22.5" customHeight="1" x14ac:dyDescent="0.25">
      <c r="A67" s="7">
        <v>63</v>
      </c>
      <c r="B67" s="28" t="s">
        <v>95</v>
      </c>
      <c r="C67" s="8"/>
      <c r="D67" s="7"/>
      <c r="E67" s="10"/>
      <c r="F67" s="10">
        <v>0</v>
      </c>
      <c r="G67" s="10">
        <f t="shared" si="0"/>
        <v>0</v>
      </c>
      <c r="H67" s="10">
        <v>25.6</v>
      </c>
      <c r="I67" s="10">
        <v>21.360594196800001</v>
      </c>
      <c r="J67" s="10">
        <f t="shared" si="1"/>
        <v>-4.2394058032000004</v>
      </c>
      <c r="K67" s="10"/>
      <c r="L67" s="10">
        <v>0</v>
      </c>
      <c r="M67" s="10">
        <f t="shared" si="2"/>
        <v>0</v>
      </c>
      <c r="N67" s="10"/>
      <c r="O67" s="10">
        <v>0</v>
      </c>
      <c r="P67" s="10">
        <f t="shared" si="3"/>
        <v>0</v>
      </c>
      <c r="Q67" s="10"/>
      <c r="R67" s="10">
        <v>0</v>
      </c>
      <c r="S67" s="10">
        <f t="shared" si="4"/>
        <v>0</v>
      </c>
      <c r="T67" s="10"/>
      <c r="U67" s="10">
        <v>0</v>
      </c>
      <c r="V67" s="10">
        <f t="shared" si="5"/>
        <v>0</v>
      </c>
      <c r="W67" s="10">
        <f t="shared" si="6"/>
        <v>25.6</v>
      </c>
      <c r="X67" s="10">
        <f t="shared" si="6"/>
        <v>21.360594196800001</v>
      </c>
      <c r="Y67" s="10">
        <f t="shared" si="7"/>
        <v>-4.2394058032000004</v>
      </c>
      <c r="Z67" s="11">
        <f t="shared" si="8"/>
        <v>0</v>
      </c>
      <c r="AA67" s="11">
        <f t="shared" si="8"/>
        <v>0</v>
      </c>
    </row>
    <row r="68" spans="1:28" ht="22.5" customHeight="1" x14ac:dyDescent="0.25">
      <c r="A68" s="7">
        <f t="shared" si="9"/>
        <v>64</v>
      </c>
      <c r="B68" s="28" t="s">
        <v>96</v>
      </c>
      <c r="C68" s="8"/>
      <c r="D68" s="7"/>
      <c r="E68" s="10"/>
      <c r="F68" s="10">
        <v>0</v>
      </c>
      <c r="G68" s="10">
        <f t="shared" si="0"/>
        <v>0</v>
      </c>
      <c r="H68" s="10">
        <v>505.50000000000006</v>
      </c>
      <c r="I68" s="10">
        <v>653.98940670060006</v>
      </c>
      <c r="J68" s="10">
        <f t="shared" si="1"/>
        <v>148.4894067006</v>
      </c>
      <c r="K68" s="10"/>
      <c r="L68" s="10">
        <v>0</v>
      </c>
      <c r="M68" s="10">
        <f t="shared" si="2"/>
        <v>0</v>
      </c>
      <c r="N68" s="10"/>
      <c r="O68" s="10">
        <v>0</v>
      </c>
      <c r="P68" s="10">
        <f t="shared" si="3"/>
        <v>0</v>
      </c>
      <c r="Q68" s="10"/>
      <c r="R68" s="10">
        <v>0</v>
      </c>
      <c r="S68" s="10">
        <f t="shared" si="4"/>
        <v>0</v>
      </c>
      <c r="T68" s="10"/>
      <c r="U68" s="10">
        <v>0</v>
      </c>
      <c r="V68" s="10">
        <f t="shared" si="5"/>
        <v>0</v>
      </c>
      <c r="W68" s="10">
        <f t="shared" si="6"/>
        <v>505.50000000000006</v>
      </c>
      <c r="X68" s="10">
        <f t="shared" si="6"/>
        <v>653.98940670060006</v>
      </c>
      <c r="Y68" s="10">
        <f t="shared" si="7"/>
        <v>148.4894067006</v>
      </c>
      <c r="Z68" s="11">
        <f t="shared" si="8"/>
        <v>0</v>
      </c>
      <c r="AA68" s="11">
        <f t="shared" si="8"/>
        <v>0</v>
      </c>
    </row>
    <row r="69" spans="1:28" ht="22.5" customHeight="1" x14ac:dyDescent="0.25">
      <c r="A69" s="7">
        <f t="shared" si="9"/>
        <v>65</v>
      </c>
      <c r="B69" s="28" t="s">
        <v>97</v>
      </c>
      <c r="C69" s="8"/>
      <c r="D69" s="7"/>
      <c r="E69" s="10"/>
      <c r="F69" s="10">
        <v>0</v>
      </c>
      <c r="G69" s="10">
        <f t="shared" si="0"/>
        <v>0</v>
      </c>
      <c r="H69" s="10">
        <v>1.0666666666666667</v>
      </c>
      <c r="I69" s="10">
        <v>1.3488923267999999</v>
      </c>
      <c r="J69" s="10">
        <f t="shared" si="1"/>
        <v>0.28222566013333328</v>
      </c>
      <c r="K69" s="10"/>
      <c r="L69" s="10">
        <v>0</v>
      </c>
      <c r="M69" s="10">
        <f t="shared" si="2"/>
        <v>0</v>
      </c>
      <c r="N69" s="10"/>
      <c r="O69" s="10">
        <v>0</v>
      </c>
      <c r="P69" s="10">
        <f t="shared" si="3"/>
        <v>0</v>
      </c>
      <c r="Q69" s="10"/>
      <c r="R69" s="10">
        <v>0</v>
      </c>
      <c r="S69" s="10">
        <f t="shared" si="4"/>
        <v>0</v>
      </c>
      <c r="T69" s="10"/>
      <c r="U69" s="10">
        <v>0</v>
      </c>
      <c r="V69" s="10">
        <f t="shared" si="5"/>
        <v>0</v>
      </c>
      <c r="W69" s="10">
        <f t="shared" si="6"/>
        <v>1.0666666666666667</v>
      </c>
      <c r="X69" s="10">
        <f t="shared" si="6"/>
        <v>1.3488923267999999</v>
      </c>
      <c r="Y69" s="10">
        <f t="shared" si="7"/>
        <v>0.28222566013333328</v>
      </c>
      <c r="Z69" s="11">
        <f t="shared" si="8"/>
        <v>0</v>
      </c>
      <c r="AA69" s="11">
        <f t="shared" si="8"/>
        <v>0</v>
      </c>
    </row>
    <row r="70" spans="1:28" ht="22.5" customHeight="1" x14ac:dyDescent="0.25">
      <c r="A70" s="7">
        <f t="shared" si="9"/>
        <v>66</v>
      </c>
      <c r="B70" s="29" t="s">
        <v>98</v>
      </c>
      <c r="C70" s="8"/>
      <c r="D70" s="7"/>
      <c r="E70" s="14">
        <f>SUM(E66:E69)</f>
        <v>0</v>
      </c>
      <c r="F70" s="14">
        <f t="shared" ref="F70:Y70" si="17">SUM(F66:F69)</f>
        <v>0</v>
      </c>
      <c r="G70" s="14">
        <f t="shared" si="17"/>
        <v>0</v>
      </c>
      <c r="H70" s="14">
        <f t="shared" si="17"/>
        <v>1711.9916666666666</v>
      </c>
      <c r="I70" s="14">
        <f t="shared" si="17"/>
        <v>1693.6143162242001</v>
      </c>
      <c r="J70" s="14">
        <f t="shared" si="17"/>
        <v>-18.377350442466664</v>
      </c>
      <c r="K70" s="14">
        <f t="shared" si="17"/>
        <v>0</v>
      </c>
      <c r="L70" s="14">
        <f t="shared" si="17"/>
        <v>0</v>
      </c>
      <c r="M70" s="14">
        <f t="shared" si="17"/>
        <v>0</v>
      </c>
      <c r="N70" s="14">
        <f t="shared" si="17"/>
        <v>0</v>
      </c>
      <c r="O70" s="14">
        <f t="shared" si="17"/>
        <v>0</v>
      </c>
      <c r="P70" s="14">
        <f t="shared" si="17"/>
        <v>0</v>
      </c>
      <c r="Q70" s="14">
        <f t="shared" si="17"/>
        <v>0</v>
      </c>
      <c r="R70" s="14">
        <f t="shared" si="17"/>
        <v>0</v>
      </c>
      <c r="S70" s="14">
        <f t="shared" si="17"/>
        <v>0</v>
      </c>
      <c r="T70" s="14">
        <f t="shared" si="17"/>
        <v>0</v>
      </c>
      <c r="U70" s="14">
        <f t="shared" si="17"/>
        <v>0</v>
      </c>
      <c r="V70" s="14">
        <f t="shared" si="17"/>
        <v>0</v>
      </c>
      <c r="W70" s="14">
        <f t="shared" si="17"/>
        <v>1711.9916666666666</v>
      </c>
      <c r="X70" s="14">
        <f t="shared" si="17"/>
        <v>1693.6143162242001</v>
      </c>
      <c r="Y70" s="14">
        <f t="shared" si="17"/>
        <v>-18.377350442466664</v>
      </c>
      <c r="Z70" s="15">
        <f t="shared" ref="Z70:AA73" si="18">IFERROR(W70/E70,0)</f>
        <v>0</v>
      </c>
      <c r="AA70" s="15">
        <f t="shared" si="18"/>
        <v>0</v>
      </c>
    </row>
    <row r="71" spans="1:28" ht="22.5" customHeight="1" x14ac:dyDescent="0.25">
      <c r="A71" s="7">
        <f>A70+1</f>
        <v>67</v>
      </c>
      <c r="B71" s="16" t="s">
        <v>99</v>
      </c>
      <c r="C71" s="8"/>
      <c r="D71" s="7"/>
      <c r="E71" s="14">
        <f>E12+E23+E41+E47+E52+E56+E65+E70</f>
        <v>2421.7600000000002</v>
      </c>
      <c r="F71" s="14">
        <f t="shared" ref="F71:Y71" si="19">F12+F23+F41+F47+F52+F56+F65+F70</f>
        <v>2914.9978133755912</v>
      </c>
      <c r="G71" s="14">
        <f t="shared" si="19"/>
        <v>493.2378133755912</v>
      </c>
      <c r="H71" s="14">
        <f t="shared" si="19"/>
        <v>4543.5666666666666</v>
      </c>
      <c r="I71" s="14">
        <f t="shared" si="19"/>
        <v>4187.8729335497001</v>
      </c>
      <c r="J71" s="14">
        <f t="shared" si="19"/>
        <v>-355.69373311696665</v>
      </c>
      <c r="K71" s="14">
        <f t="shared" si="19"/>
        <v>7449.7817999999997</v>
      </c>
      <c r="L71" s="14">
        <f t="shared" si="19"/>
        <v>13413.884294198962</v>
      </c>
      <c r="M71" s="14">
        <f t="shared" si="19"/>
        <v>5964.1024941989608</v>
      </c>
      <c r="N71" s="14">
        <f t="shared" si="19"/>
        <v>0</v>
      </c>
      <c r="O71" s="14">
        <f t="shared" si="19"/>
        <v>14.391368311500001</v>
      </c>
      <c r="P71" s="14">
        <f t="shared" si="19"/>
        <v>14.391368311500001</v>
      </c>
      <c r="Q71" s="14">
        <f t="shared" si="19"/>
        <v>0</v>
      </c>
      <c r="R71" s="14">
        <f t="shared" si="19"/>
        <v>0</v>
      </c>
      <c r="S71" s="14">
        <f t="shared" si="19"/>
        <v>0</v>
      </c>
      <c r="T71" s="14">
        <f t="shared" si="19"/>
        <v>0</v>
      </c>
      <c r="U71" s="14">
        <f t="shared" si="19"/>
        <v>25.616962629900002</v>
      </c>
      <c r="V71" s="14">
        <f t="shared" si="19"/>
        <v>25.616962629900002</v>
      </c>
      <c r="W71" s="14">
        <f t="shared" si="19"/>
        <v>11993.348466666666</v>
      </c>
      <c r="X71" s="14">
        <f t="shared" si="19"/>
        <v>17641.765558690058</v>
      </c>
      <c r="Y71" s="14">
        <f t="shared" si="19"/>
        <v>5648.4170920233928</v>
      </c>
      <c r="Z71" s="15">
        <f t="shared" si="18"/>
        <v>4.9523274257840022</v>
      </c>
      <c r="AA71" s="15">
        <f t="shared" si="18"/>
        <v>6.0520681963259344</v>
      </c>
    </row>
    <row r="72" spans="1:28" ht="36" x14ac:dyDescent="0.25">
      <c r="A72" s="7">
        <f>A71+1</f>
        <v>68</v>
      </c>
      <c r="B72" s="30" t="s">
        <v>100</v>
      </c>
      <c r="C72" s="8"/>
      <c r="D72" s="7"/>
      <c r="E72" s="10"/>
      <c r="F72" s="10"/>
      <c r="G72" s="10">
        <f>F72-E72</f>
        <v>0</v>
      </c>
      <c r="H72" s="10"/>
      <c r="I72" s="10">
        <v>51.841121741999999</v>
      </c>
      <c r="J72" s="10">
        <f>I72-H72</f>
        <v>51.841121741999999</v>
      </c>
      <c r="K72" s="10"/>
      <c r="L72" s="10">
        <v>223.79071104045002</v>
      </c>
      <c r="M72" s="10">
        <f>L72-K72</f>
        <v>223.79071104045002</v>
      </c>
      <c r="N72" s="10"/>
      <c r="O72" s="10"/>
      <c r="P72" s="10">
        <f>O72-N72</f>
        <v>0</v>
      </c>
      <c r="Q72" s="10"/>
      <c r="R72" s="10"/>
      <c r="S72" s="10"/>
      <c r="T72" s="10"/>
      <c r="U72" s="10"/>
      <c r="V72" s="10">
        <f>U72-T72</f>
        <v>0</v>
      </c>
      <c r="W72" s="10">
        <f>T72+Q72+N72+K72+H72</f>
        <v>0</v>
      </c>
      <c r="X72" s="10">
        <f>U72+R72+O72+L72+I72</f>
        <v>275.63183278245003</v>
      </c>
      <c r="Y72" s="10">
        <f>X72-W72</f>
        <v>275.63183278245003</v>
      </c>
      <c r="Z72" s="11">
        <f t="shared" si="18"/>
        <v>0</v>
      </c>
      <c r="AA72" s="11">
        <f t="shared" si="18"/>
        <v>0</v>
      </c>
    </row>
    <row r="73" spans="1:28" ht="30.75" customHeight="1" x14ac:dyDescent="0.25">
      <c r="A73" s="7">
        <f>A72+1</f>
        <v>69</v>
      </c>
      <c r="B73" s="16" t="s">
        <v>101</v>
      </c>
      <c r="C73" s="8"/>
      <c r="D73" s="7"/>
      <c r="E73" s="14">
        <f>SUM(E71:E72)</f>
        <v>2421.7600000000002</v>
      </c>
      <c r="F73" s="14">
        <f t="shared" ref="F73:Y73" si="20">SUM(F71:F72)</f>
        <v>2914.9978133755912</v>
      </c>
      <c r="G73" s="14">
        <f t="shared" si="20"/>
        <v>493.2378133755912</v>
      </c>
      <c r="H73" s="14">
        <f t="shared" si="20"/>
        <v>4543.5666666666666</v>
      </c>
      <c r="I73" s="14">
        <f t="shared" si="20"/>
        <v>4239.7140552916999</v>
      </c>
      <c r="J73" s="14">
        <f t="shared" si="20"/>
        <v>-303.85261137496667</v>
      </c>
      <c r="K73" s="14">
        <f t="shared" si="20"/>
        <v>7449.7817999999997</v>
      </c>
      <c r="L73" s="14">
        <f t="shared" si="20"/>
        <v>13637.675005239413</v>
      </c>
      <c r="M73" s="14">
        <f t="shared" si="20"/>
        <v>6187.8932052394111</v>
      </c>
      <c r="N73" s="14">
        <f t="shared" si="20"/>
        <v>0</v>
      </c>
      <c r="O73" s="14">
        <f t="shared" si="20"/>
        <v>14.391368311500001</v>
      </c>
      <c r="P73" s="14">
        <f t="shared" si="20"/>
        <v>14.391368311500001</v>
      </c>
      <c r="Q73" s="14">
        <f t="shared" si="20"/>
        <v>0</v>
      </c>
      <c r="R73" s="14">
        <f t="shared" si="20"/>
        <v>0</v>
      </c>
      <c r="S73" s="14">
        <f t="shared" si="20"/>
        <v>0</v>
      </c>
      <c r="T73" s="14">
        <f t="shared" si="20"/>
        <v>0</v>
      </c>
      <c r="U73" s="14">
        <f t="shared" si="20"/>
        <v>25.616962629900002</v>
      </c>
      <c r="V73" s="14">
        <f t="shared" si="20"/>
        <v>25.616962629900002</v>
      </c>
      <c r="W73" s="14">
        <f>SUM(W71:W72)</f>
        <v>11993.348466666666</v>
      </c>
      <c r="X73" s="14">
        <f t="shared" si="20"/>
        <v>17917.397391472507</v>
      </c>
      <c r="Y73" s="14">
        <f t="shared" si="20"/>
        <v>5924.0489248058429</v>
      </c>
      <c r="Z73" s="15">
        <f t="shared" si="18"/>
        <v>4.9523274257840022</v>
      </c>
      <c r="AA73" s="15">
        <f t="shared" si="18"/>
        <v>6.1466246421379003</v>
      </c>
      <c r="AB73" s="31">
        <f>AA73-Z73</f>
        <v>1.1942972163538981</v>
      </c>
    </row>
    <row r="76" spans="1:28" ht="18.75" x14ac:dyDescent="0.25">
      <c r="N76" s="32" t="s">
        <v>102</v>
      </c>
      <c r="O76" s="32"/>
      <c r="P76" s="32"/>
      <c r="Q76" s="32"/>
      <c r="R76" s="32"/>
      <c r="S76" s="32"/>
      <c r="T76" s="32"/>
      <c r="U76" s="32"/>
      <c r="V76" s="32"/>
      <c r="W76" s="32"/>
      <c r="X76" s="19" t="s">
        <v>103</v>
      </c>
      <c r="Y76" s="20">
        <f>+X73/F73</f>
        <v>6.1466246421379003</v>
      </c>
    </row>
    <row r="77" spans="1:28" ht="18.75" x14ac:dyDescent="0.25">
      <c r="F77" s="12"/>
      <c r="N77" s="32" t="s">
        <v>104</v>
      </c>
      <c r="O77" s="32"/>
      <c r="P77" s="32"/>
      <c r="Q77" s="32"/>
      <c r="R77" s="32"/>
      <c r="S77" s="32"/>
      <c r="T77" s="32"/>
      <c r="U77" s="32"/>
      <c r="V77" s="32"/>
      <c r="W77" s="32"/>
      <c r="X77" s="19" t="s">
        <v>103</v>
      </c>
      <c r="Y77" s="20">
        <f>+W73/E73</f>
        <v>4.9523274257840022</v>
      </c>
    </row>
    <row r="78" spans="1:28" ht="18.75" x14ac:dyDescent="0.25">
      <c r="N78" s="32" t="s">
        <v>105</v>
      </c>
      <c r="O78" s="32"/>
      <c r="P78" s="32"/>
      <c r="Q78" s="32"/>
      <c r="R78" s="32"/>
      <c r="S78" s="32"/>
      <c r="T78" s="32"/>
      <c r="U78" s="32"/>
      <c r="V78" s="32"/>
      <c r="W78" s="32"/>
      <c r="X78" s="19" t="s">
        <v>103</v>
      </c>
      <c r="Y78" s="21">
        <v>0.106743111915844</v>
      </c>
      <c r="AA78" s="22"/>
    </row>
    <row r="79" spans="1:28" ht="18.75" x14ac:dyDescent="0.25">
      <c r="F79" s="12"/>
      <c r="N79" s="32" t="s">
        <v>106</v>
      </c>
      <c r="O79" s="32"/>
      <c r="P79" s="32"/>
      <c r="Q79" s="32"/>
      <c r="R79" s="32"/>
      <c r="S79" s="32"/>
      <c r="T79" s="32"/>
      <c r="U79" s="32"/>
      <c r="V79" s="32"/>
      <c r="W79" s="32"/>
      <c r="X79" s="19" t="s">
        <v>103</v>
      </c>
      <c r="Y79" s="21">
        <v>9.5100000000000004E-2</v>
      </c>
    </row>
    <row r="80" spans="1:28" ht="18.75" x14ac:dyDescent="0.25">
      <c r="N80" s="32" t="s">
        <v>107</v>
      </c>
      <c r="O80" s="32"/>
      <c r="P80" s="32"/>
      <c r="Q80" s="32"/>
      <c r="R80" s="32"/>
      <c r="S80" s="32"/>
      <c r="T80" s="32"/>
      <c r="U80" s="32"/>
      <c r="V80" s="32"/>
      <c r="W80" s="32"/>
      <c r="X80" s="19" t="s">
        <v>103</v>
      </c>
      <c r="Y80" s="23">
        <f>+MIN(Y78,Y79)*100</f>
        <v>9.51</v>
      </c>
    </row>
    <row r="81" spans="2:25" ht="18.75" x14ac:dyDescent="0.25">
      <c r="B81" s="12"/>
      <c r="C81" s="12"/>
      <c r="N81" s="33" t="s">
        <v>108</v>
      </c>
      <c r="O81" s="33"/>
      <c r="P81" s="33"/>
      <c r="Q81" s="33"/>
      <c r="R81" s="33"/>
      <c r="S81" s="33"/>
      <c r="T81" s="33"/>
      <c r="U81" s="33"/>
      <c r="V81" s="33"/>
      <c r="W81" s="33"/>
      <c r="X81" s="19" t="s">
        <v>103</v>
      </c>
      <c r="Y81" s="20">
        <f>+(Y76-Y77)/(1-(Y80/100))</f>
        <v>1.3198112679344658</v>
      </c>
    </row>
  </sheetData>
  <mergeCells count="21">
    <mergeCell ref="N76:W76"/>
    <mergeCell ref="A1:AA1"/>
    <mergeCell ref="A2:A4"/>
    <mergeCell ref="B2:B4"/>
    <mergeCell ref="C2:C4"/>
    <mergeCell ref="D2:D4"/>
    <mergeCell ref="E2:G3"/>
    <mergeCell ref="H2:Y2"/>
    <mergeCell ref="H3:J3"/>
    <mergeCell ref="K3:M3"/>
    <mergeCell ref="N3:P3"/>
    <mergeCell ref="Q3:S3"/>
    <mergeCell ref="T3:V3"/>
    <mergeCell ref="W3:Y3"/>
    <mergeCell ref="C16:C18"/>
    <mergeCell ref="C21:C22"/>
    <mergeCell ref="N77:W77"/>
    <mergeCell ref="N78:W78"/>
    <mergeCell ref="N79:W79"/>
    <mergeCell ref="N80:W80"/>
    <mergeCell ref="N81:W81"/>
  </mergeCells>
  <printOptions horizontalCentered="1"/>
  <pageMargins left="0.39370078740157483" right="0.39370078740157483" top="0.39370078740157483" bottom="0.39370078740157483" header="0.31496062992125984" footer="0.31496062992125984"/>
  <pageSetup scale="51" orientation="landscape" r:id="rId1"/>
  <rowBreaks count="1" manualBreakCount="1">
    <brk id="47" max="24" man="1"/>
  </rowBreaks>
  <colBreaks count="1" manualBreakCount="1">
    <brk id="25" max="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FPCCA-SPDCL (2)</vt:lpstr>
      <vt:lpstr>'FPCCA-SPDCL (2)'!Print_Area</vt:lpstr>
      <vt:lpstr>'FPCCA-SPDCL (2)'!Print_Titles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</dc:creator>
  <cp:lastModifiedBy>De-Com</cp:lastModifiedBy>
  <cp:lastPrinted>2023-12-05T13:10:10Z</cp:lastPrinted>
  <dcterms:created xsi:type="dcterms:W3CDTF">2023-10-11T23:59:47Z</dcterms:created>
  <dcterms:modified xsi:type="dcterms:W3CDTF">2023-12-05T13:10:12Z</dcterms:modified>
</cp:coreProperties>
</file>